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Noor Nagar" sheetId="1" r:id="rId1"/>
  </sheets>
  <calcPr calcId="125725"/>
</workbook>
</file>

<file path=xl/calcChain.xml><?xml version="1.0" encoding="utf-8"?>
<calcChain xmlns="http://schemas.openxmlformats.org/spreadsheetml/2006/main">
  <c r="B132" i="1"/>
  <c r="L131"/>
  <c r="C131"/>
  <c r="L130"/>
  <c r="C130"/>
  <c r="L129"/>
  <c r="C129"/>
  <c r="L128"/>
  <c r="C128"/>
  <c r="L127"/>
  <c r="C127"/>
  <c r="L126"/>
  <c r="C126"/>
  <c r="L125"/>
  <c r="C125"/>
  <c r="L124"/>
  <c r="C124"/>
  <c r="L123"/>
  <c r="C123"/>
  <c r="L122"/>
  <c r="C122"/>
  <c r="L121"/>
  <c r="C121"/>
  <c r="L120"/>
  <c r="C120"/>
  <c r="L119"/>
  <c r="C119"/>
  <c r="L118"/>
  <c r="C118"/>
  <c r="L117"/>
  <c r="C117"/>
  <c r="L116"/>
  <c r="C116"/>
  <c r="L115"/>
  <c r="C115"/>
  <c r="L114"/>
  <c r="C114"/>
  <c r="L113"/>
  <c r="C113"/>
  <c r="L112"/>
  <c r="C112"/>
  <c r="L111"/>
  <c r="C111"/>
  <c r="L110"/>
  <c r="C110"/>
  <c r="L109"/>
  <c r="C109"/>
  <c r="L108"/>
  <c r="C108"/>
  <c r="L107"/>
  <c r="C107"/>
  <c r="L106"/>
  <c r="C106"/>
  <c r="L105"/>
  <c r="C105"/>
  <c r="L104"/>
  <c r="L103"/>
  <c r="L102"/>
  <c r="L132" s="1"/>
  <c r="B86"/>
  <c r="L85"/>
  <c r="C85"/>
  <c r="L84"/>
  <c r="C84"/>
  <c r="L83"/>
  <c r="C83"/>
  <c r="L82"/>
  <c r="C82"/>
  <c r="L81"/>
  <c r="C81"/>
  <c r="L80"/>
  <c r="C80"/>
  <c r="L79"/>
  <c r="C79"/>
  <c r="L78"/>
  <c r="C78"/>
  <c r="L77"/>
  <c r="C77"/>
  <c r="L76"/>
  <c r="C76"/>
  <c r="L75"/>
  <c r="C75"/>
  <c r="L74"/>
  <c r="C74"/>
  <c r="L73"/>
  <c r="C73"/>
  <c r="L72"/>
  <c r="C72"/>
  <c r="L71"/>
  <c r="C71"/>
  <c r="L70"/>
  <c r="C70"/>
  <c r="L69"/>
  <c r="C69"/>
  <c r="L68"/>
  <c r="C68"/>
  <c r="L67"/>
  <c r="C67"/>
  <c r="L66"/>
  <c r="C66"/>
  <c r="L65"/>
  <c r="C65"/>
  <c r="L64"/>
  <c r="C64"/>
  <c r="L63"/>
  <c r="C63"/>
  <c r="L62"/>
  <c r="C62"/>
  <c r="L61"/>
  <c r="C61"/>
  <c r="L60"/>
  <c r="C60"/>
  <c r="L59"/>
  <c r="C59"/>
  <c r="L58"/>
  <c r="C58"/>
  <c r="L57"/>
  <c r="C57"/>
  <c r="L56"/>
  <c r="L86" s="1"/>
  <c r="C56"/>
  <c r="L55"/>
  <c r="B42"/>
  <c r="L41"/>
  <c r="C41"/>
  <c r="L40"/>
  <c r="C40"/>
  <c r="L39"/>
  <c r="C39"/>
  <c r="L38"/>
  <c r="C38"/>
  <c r="L37"/>
  <c r="C37"/>
  <c r="L36"/>
  <c r="C36"/>
  <c r="L35"/>
  <c r="C35"/>
  <c r="L34"/>
  <c r="C34"/>
  <c r="L33"/>
  <c r="C33"/>
  <c r="L32"/>
  <c r="C32"/>
  <c r="L31"/>
  <c r="C31"/>
  <c r="L30"/>
  <c r="C30"/>
  <c r="L29"/>
  <c r="C29"/>
  <c r="L28"/>
  <c r="C28"/>
  <c r="L27"/>
  <c r="C27"/>
  <c r="L26"/>
  <c r="C26"/>
  <c r="L25"/>
  <c r="C25"/>
  <c r="L24"/>
  <c r="C24"/>
  <c r="L23"/>
  <c r="C23"/>
  <c r="L22"/>
  <c r="C22"/>
  <c r="L21"/>
  <c r="C21"/>
  <c r="L20"/>
  <c r="C20"/>
  <c r="L19"/>
  <c r="C19"/>
  <c r="L18"/>
  <c r="C18"/>
  <c r="L17"/>
  <c r="C17"/>
  <c r="L16"/>
  <c r="C16"/>
  <c r="L15"/>
  <c r="C15"/>
  <c r="L14"/>
  <c r="C14"/>
  <c r="L13"/>
  <c r="L12"/>
  <c r="L11"/>
  <c r="L42" s="1"/>
</calcChain>
</file>

<file path=xl/sharedStrings.xml><?xml version="1.0" encoding="utf-8"?>
<sst xmlns="http://schemas.openxmlformats.org/spreadsheetml/2006/main" count="83" uniqueCount="25">
  <si>
    <t xml:space="preserve">  CHEMICAL ANALYSIS REPORT OF 01 JAN to 31 JAN 2022</t>
  </si>
  <si>
    <t xml:space="preserve">    GHAZIABAD DEVELOPMENT AUTHORITY, GZB</t>
  </si>
  <si>
    <t>NAME  OF THE SITE :- 56 MLD STP, NOOR NAGAR, GHAZIABAD</t>
  </si>
  <si>
    <t>AGENCY  :- NKG  INFRA STRUCTURE  LTD .</t>
  </si>
  <si>
    <t>SUMMARY OF REPORT FORMAT FOR DAILY TESTING</t>
  </si>
  <si>
    <t>OUTLET PARAMETER</t>
  </si>
  <si>
    <t>DATE</t>
  </si>
  <si>
    <t>INLET</t>
  </si>
  <si>
    <t>OUTLET</t>
  </si>
  <si>
    <t>PH</t>
  </si>
  <si>
    <t>TSS</t>
  </si>
  <si>
    <t>COD</t>
  </si>
  <si>
    <t xml:space="preserve">BOD </t>
  </si>
  <si>
    <t>Sludge Generation/Day</t>
  </si>
  <si>
    <t>MLD</t>
  </si>
  <si>
    <t>(mg/ltr)</t>
  </si>
  <si>
    <t>TPD</t>
  </si>
  <si>
    <t>Total</t>
  </si>
  <si>
    <t xml:space="preserve">  CHEMICAL ANALYSIS REPORT OF 01 DEC to 31DEC 2021</t>
  </si>
  <si>
    <t>Total Inlet</t>
  </si>
  <si>
    <t>Outlet</t>
  </si>
  <si>
    <t xml:space="preserve">  CHEMICAL ANALYSIS REPORT OF 01 NOV to 30 NOV 2021</t>
  </si>
  <si>
    <t>Inlet</t>
  </si>
  <si>
    <t>OUTPUT</t>
  </si>
  <si>
    <t>Sludge Genenration/Day(TPD)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</si>
</sst>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4" fontId="2" fillId="0" borderId="3" xfId="0" applyNumberFormat="1" applyFont="1" applyBorder="1"/>
    <xf numFmtId="2" fontId="4" fillId="0" borderId="3" xfId="1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2" fontId="5" fillId="2" borderId="3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3" xfId="0" applyBorder="1"/>
    <xf numFmtId="2" fontId="0" fillId="0" borderId="3" xfId="0" applyNumberFormat="1" applyBorder="1"/>
    <xf numFmtId="164" fontId="0" fillId="0" borderId="3" xfId="0" applyNumberFormat="1" applyBorder="1"/>
    <xf numFmtId="0" fontId="0" fillId="0" borderId="0" xfId="0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2" fontId="2" fillId="0" borderId="3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80"/>
  <sheetViews>
    <sheetView tabSelected="1" workbookViewId="0">
      <selection sqref="A1:XFD1048576"/>
    </sheetView>
  </sheetViews>
  <sheetFormatPr defaultRowHeight="15"/>
  <cols>
    <col min="1" max="3" width="10.7109375" customWidth="1"/>
  </cols>
  <sheetData>
    <row r="1" spans="1:13" ht="18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3" ht="18.7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1:1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</row>
    <row r="4" spans="1:13">
      <c r="A4" s="4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</row>
    <row r="5" spans="1:13">
      <c r="A5" s="4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</row>
    <row r="6" spans="1:13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6"/>
    </row>
    <row r="7" spans="1:13">
      <c r="A7" s="7" t="s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9"/>
    </row>
    <row r="8" spans="1:13">
      <c r="A8" s="10"/>
      <c r="B8" s="11"/>
      <c r="C8" s="12"/>
      <c r="D8" s="8"/>
      <c r="E8" s="8"/>
      <c r="F8" s="8"/>
      <c r="G8" s="13"/>
      <c r="H8" s="7" t="s">
        <v>5</v>
      </c>
      <c r="I8" s="8"/>
      <c r="J8" s="8"/>
      <c r="K8" s="8"/>
      <c r="L8" s="8"/>
      <c r="M8" s="9"/>
    </row>
    <row r="9" spans="1:13" ht="45">
      <c r="A9" s="14" t="s">
        <v>6</v>
      </c>
      <c r="B9" s="15" t="s">
        <v>7</v>
      </c>
      <c r="C9" s="15" t="s">
        <v>8</v>
      </c>
      <c r="D9" s="16" t="s">
        <v>9</v>
      </c>
      <c r="E9" s="17" t="s">
        <v>10</v>
      </c>
      <c r="F9" s="17" t="s">
        <v>11</v>
      </c>
      <c r="G9" s="17" t="s">
        <v>12</v>
      </c>
      <c r="H9" s="16" t="s">
        <v>9</v>
      </c>
      <c r="I9" s="17" t="s">
        <v>10</v>
      </c>
      <c r="J9" s="17" t="s">
        <v>11</v>
      </c>
      <c r="K9" s="17" t="s">
        <v>12</v>
      </c>
      <c r="L9" s="15" t="s">
        <v>13</v>
      </c>
      <c r="M9" s="18"/>
    </row>
    <row r="10" spans="1:13">
      <c r="A10" s="19"/>
      <c r="B10" s="20" t="s">
        <v>14</v>
      </c>
      <c r="C10" s="20" t="s">
        <v>14</v>
      </c>
      <c r="D10" s="21"/>
      <c r="E10" s="22" t="s">
        <v>15</v>
      </c>
      <c r="F10" s="22" t="s">
        <v>15</v>
      </c>
      <c r="G10" s="22" t="s">
        <v>15</v>
      </c>
      <c r="H10" s="21"/>
      <c r="I10" s="22" t="s">
        <v>15</v>
      </c>
      <c r="J10" s="22" t="s">
        <v>15</v>
      </c>
      <c r="K10" s="22" t="s">
        <v>15</v>
      </c>
      <c r="L10" s="23" t="s">
        <v>16</v>
      </c>
      <c r="M10" s="9"/>
    </row>
    <row r="11" spans="1:13" ht="15.75">
      <c r="A11" s="24">
        <v>44562</v>
      </c>
      <c r="B11" s="25">
        <v>28.73</v>
      </c>
      <c r="C11" s="25">
        <v>27.63</v>
      </c>
      <c r="D11" s="26">
        <v>7.33</v>
      </c>
      <c r="E11" s="26">
        <v>290</v>
      </c>
      <c r="F11" s="26">
        <v>352</v>
      </c>
      <c r="G11" s="26">
        <v>132</v>
      </c>
      <c r="H11" s="27">
        <v>7.41</v>
      </c>
      <c r="I11" s="28">
        <v>10</v>
      </c>
      <c r="J11" s="26">
        <v>56</v>
      </c>
      <c r="K11" s="28">
        <v>9</v>
      </c>
      <c r="L11" s="28">
        <f t="shared" ref="L11:L41" si="0">B11*3.1/100</f>
        <v>0.89063000000000003</v>
      </c>
      <c r="M11" s="29"/>
    </row>
    <row r="12" spans="1:13" ht="15.75">
      <c r="A12" s="24">
        <v>44563</v>
      </c>
      <c r="B12" s="30">
        <v>28.57</v>
      </c>
      <c r="C12" s="30">
        <v>27.17</v>
      </c>
      <c r="D12" s="26">
        <v>7.41</v>
      </c>
      <c r="E12" s="26">
        <v>326</v>
      </c>
      <c r="F12" s="26">
        <v>360</v>
      </c>
      <c r="G12" s="26">
        <v>148</v>
      </c>
      <c r="H12" s="27">
        <v>7.5</v>
      </c>
      <c r="I12" s="28">
        <v>8</v>
      </c>
      <c r="J12" s="26">
        <v>42</v>
      </c>
      <c r="K12" s="28">
        <v>8</v>
      </c>
      <c r="L12" s="28">
        <f t="shared" si="0"/>
        <v>0.88567000000000007</v>
      </c>
      <c r="M12" s="29"/>
    </row>
    <row r="13" spans="1:13" ht="15.75">
      <c r="A13" s="24">
        <v>44564</v>
      </c>
      <c r="B13" s="30">
        <v>28.27</v>
      </c>
      <c r="C13" s="30">
        <v>27.36</v>
      </c>
      <c r="D13" s="26">
        <v>7.47</v>
      </c>
      <c r="E13" s="26">
        <v>374</v>
      </c>
      <c r="F13" s="26">
        <v>390</v>
      </c>
      <c r="G13" s="26">
        <v>138</v>
      </c>
      <c r="H13" s="26">
        <v>7.54</v>
      </c>
      <c r="I13" s="28">
        <v>10</v>
      </c>
      <c r="J13" s="26">
        <v>54</v>
      </c>
      <c r="K13" s="28">
        <v>6</v>
      </c>
      <c r="L13" s="28">
        <f t="shared" si="0"/>
        <v>0.87636999999999998</v>
      </c>
      <c r="M13" s="29"/>
    </row>
    <row r="14" spans="1:13" ht="15.75">
      <c r="A14" s="24">
        <v>44565</v>
      </c>
      <c r="B14" s="30">
        <v>28.63</v>
      </c>
      <c r="C14" s="30">
        <f>B14-1.6</f>
        <v>27.029999999999998</v>
      </c>
      <c r="D14" s="26">
        <v>7.39</v>
      </c>
      <c r="E14" s="26">
        <v>390</v>
      </c>
      <c r="F14" s="26">
        <v>294</v>
      </c>
      <c r="G14" s="26">
        <v>180</v>
      </c>
      <c r="H14" s="26">
        <v>7.49</v>
      </c>
      <c r="I14" s="28">
        <v>8</v>
      </c>
      <c r="J14" s="26">
        <v>51</v>
      </c>
      <c r="K14" s="28">
        <v>10</v>
      </c>
      <c r="L14" s="28">
        <f t="shared" si="0"/>
        <v>0.88753000000000004</v>
      </c>
      <c r="M14" s="29"/>
    </row>
    <row r="15" spans="1:13" ht="15.75">
      <c r="A15" s="24">
        <v>44566</v>
      </c>
      <c r="B15" s="30">
        <v>28.26</v>
      </c>
      <c r="C15" s="30">
        <f t="shared" ref="C15:C19" si="1">B15-1.6</f>
        <v>26.66</v>
      </c>
      <c r="D15" s="26">
        <v>7.43</v>
      </c>
      <c r="E15" s="26">
        <v>309</v>
      </c>
      <c r="F15" s="26">
        <v>392</v>
      </c>
      <c r="G15" s="26">
        <v>170</v>
      </c>
      <c r="H15" s="26">
        <v>7.51</v>
      </c>
      <c r="I15" s="28">
        <v>9</v>
      </c>
      <c r="J15" s="26">
        <v>60</v>
      </c>
      <c r="K15" s="28">
        <v>9</v>
      </c>
      <c r="L15" s="28">
        <f t="shared" si="0"/>
        <v>0.87606000000000006</v>
      </c>
      <c r="M15" s="29"/>
    </row>
    <row r="16" spans="1:13" ht="15.75">
      <c r="A16" s="24">
        <v>44567</v>
      </c>
      <c r="B16" s="30">
        <v>28.38</v>
      </c>
      <c r="C16" s="30">
        <f t="shared" si="1"/>
        <v>26.779999999999998</v>
      </c>
      <c r="D16" s="26">
        <v>7.42</v>
      </c>
      <c r="E16" s="26">
        <v>326</v>
      </c>
      <c r="F16" s="26">
        <v>320</v>
      </c>
      <c r="G16" s="26">
        <v>168</v>
      </c>
      <c r="H16" s="26">
        <v>7.52</v>
      </c>
      <c r="I16" s="28">
        <v>10</v>
      </c>
      <c r="J16" s="26">
        <v>40</v>
      </c>
      <c r="K16" s="28">
        <v>8</v>
      </c>
      <c r="L16" s="28">
        <f t="shared" si="0"/>
        <v>0.8797799999999999</v>
      </c>
      <c r="M16" s="29"/>
    </row>
    <row r="17" spans="1:13" ht="15.75">
      <c r="A17" s="24">
        <v>44568</v>
      </c>
      <c r="B17" s="30">
        <v>28.72</v>
      </c>
      <c r="C17" s="30">
        <f t="shared" si="1"/>
        <v>27.119999999999997</v>
      </c>
      <c r="D17" s="26">
        <v>7.39</v>
      </c>
      <c r="E17" s="26">
        <v>337</v>
      </c>
      <c r="F17" s="26">
        <v>384</v>
      </c>
      <c r="G17" s="26">
        <v>160</v>
      </c>
      <c r="H17" s="26">
        <v>7.48</v>
      </c>
      <c r="I17" s="28">
        <v>10</v>
      </c>
      <c r="J17" s="26">
        <v>48</v>
      </c>
      <c r="K17" s="28">
        <v>9</v>
      </c>
      <c r="L17" s="28">
        <f t="shared" si="0"/>
        <v>0.89032</v>
      </c>
      <c r="M17" s="29"/>
    </row>
    <row r="18" spans="1:13" ht="15.75">
      <c r="A18" s="24">
        <v>44569</v>
      </c>
      <c r="B18" s="25">
        <v>28.83</v>
      </c>
      <c r="C18" s="30">
        <f t="shared" si="1"/>
        <v>27.229999999999997</v>
      </c>
      <c r="D18" s="26">
        <v>7.37</v>
      </c>
      <c r="E18" s="26">
        <v>368</v>
      </c>
      <c r="F18" s="26">
        <v>390</v>
      </c>
      <c r="G18" s="26">
        <v>150</v>
      </c>
      <c r="H18" s="26">
        <v>7.45</v>
      </c>
      <c r="I18" s="28">
        <v>9</v>
      </c>
      <c r="J18" s="26">
        <v>51</v>
      </c>
      <c r="K18" s="28">
        <v>10</v>
      </c>
      <c r="L18" s="28">
        <f t="shared" si="0"/>
        <v>0.89372999999999991</v>
      </c>
      <c r="M18" s="29"/>
    </row>
    <row r="19" spans="1:13" ht="15.75">
      <c r="A19" s="24">
        <v>44570</v>
      </c>
      <c r="B19" s="30">
        <v>28.38</v>
      </c>
      <c r="C19" s="30">
        <f t="shared" si="1"/>
        <v>26.779999999999998</v>
      </c>
      <c r="D19" s="26">
        <v>7.39</v>
      </c>
      <c r="E19" s="26">
        <v>346</v>
      </c>
      <c r="F19" s="26">
        <v>360</v>
      </c>
      <c r="G19" s="26">
        <v>138</v>
      </c>
      <c r="H19" s="27">
        <v>7.47</v>
      </c>
      <c r="I19" s="28">
        <v>8</v>
      </c>
      <c r="J19" s="26">
        <v>60</v>
      </c>
      <c r="K19" s="28">
        <v>8</v>
      </c>
      <c r="L19" s="28">
        <f t="shared" si="0"/>
        <v>0.8797799999999999</v>
      </c>
      <c r="M19" s="29"/>
    </row>
    <row r="20" spans="1:13" ht="15.75">
      <c r="A20" s="24">
        <v>44571</v>
      </c>
      <c r="B20" s="30">
        <v>28.57</v>
      </c>
      <c r="C20" s="30">
        <f>B20-0.95</f>
        <v>27.62</v>
      </c>
      <c r="D20" s="26">
        <v>7.44</v>
      </c>
      <c r="E20" s="26">
        <v>294</v>
      </c>
      <c r="F20" s="26">
        <v>352</v>
      </c>
      <c r="G20" s="26">
        <v>142</v>
      </c>
      <c r="H20" s="26">
        <v>7.54</v>
      </c>
      <c r="I20" s="28">
        <v>9</v>
      </c>
      <c r="J20" s="26">
        <v>48</v>
      </c>
      <c r="K20" s="28">
        <v>9</v>
      </c>
      <c r="L20" s="28">
        <f t="shared" si="0"/>
        <v>0.88567000000000007</v>
      </c>
      <c r="M20" s="29"/>
    </row>
    <row r="21" spans="1:13" ht="15.75">
      <c r="A21" s="24">
        <v>44572</v>
      </c>
      <c r="B21" s="30">
        <v>28.75</v>
      </c>
      <c r="C21" s="30">
        <f t="shared" ref="C21:C26" si="2">B21-0.95</f>
        <v>27.8</v>
      </c>
      <c r="D21" s="26">
        <v>7.41</v>
      </c>
      <c r="E21" s="26">
        <v>280</v>
      </c>
      <c r="F21" s="26">
        <v>384</v>
      </c>
      <c r="G21" s="26">
        <v>150</v>
      </c>
      <c r="H21" s="26">
        <v>7.5</v>
      </c>
      <c r="I21" s="28">
        <v>10</v>
      </c>
      <c r="J21" s="26">
        <v>56</v>
      </c>
      <c r="K21" s="28">
        <v>10</v>
      </c>
      <c r="L21" s="28">
        <f t="shared" si="0"/>
        <v>0.89124999999999999</v>
      </c>
      <c r="M21" s="29"/>
    </row>
    <row r="22" spans="1:13" ht="15.75">
      <c r="A22" s="24">
        <v>44573</v>
      </c>
      <c r="B22" s="30">
        <v>28.28</v>
      </c>
      <c r="C22" s="30">
        <f t="shared" si="2"/>
        <v>27.330000000000002</v>
      </c>
      <c r="D22" s="26">
        <v>7.43</v>
      </c>
      <c r="E22" s="26">
        <v>290</v>
      </c>
      <c r="F22" s="26">
        <v>390</v>
      </c>
      <c r="G22" s="26">
        <v>148</v>
      </c>
      <c r="H22" s="26">
        <v>7.53</v>
      </c>
      <c r="I22" s="28">
        <v>9</v>
      </c>
      <c r="J22" s="26">
        <v>52</v>
      </c>
      <c r="K22" s="28">
        <v>8</v>
      </c>
      <c r="L22" s="28">
        <f t="shared" si="0"/>
        <v>0.87668000000000001</v>
      </c>
      <c r="M22" s="29"/>
    </row>
    <row r="23" spans="1:13" ht="15.75">
      <c r="A23" s="24">
        <v>44574</v>
      </c>
      <c r="B23" s="30">
        <v>28.17</v>
      </c>
      <c r="C23" s="30">
        <f t="shared" si="2"/>
        <v>27.220000000000002</v>
      </c>
      <c r="D23" s="26">
        <v>7.45</v>
      </c>
      <c r="E23" s="26">
        <v>223</v>
      </c>
      <c r="F23" s="26">
        <v>356</v>
      </c>
      <c r="G23" s="26">
        <v>156</v>
      </c>
      <c r="H23" s="26">
        <v>7.52</v>
      </c>
      <c r="I23" s="28">
        <v>8</v>
      </c>
      <c r="J23" s="26">
        <v>60</v>
      </c>
      <c r="K23" s="28">
        <v>9</v>
      </c>
      <c r="L23" s="28">
        <f t="shared" si="0"/>
        <v>0.8732700000000001</v>
      </c>
      <c r="M23" s="29"/>
    </row>
    <row r="24" spans="1:13" ht="15.75">
      <c r="A24" s="24">
        <v>44575</v>
      </c>
      <c r="B24" s="30">
        <v>28.37</v>
      </c>
      <c r="C24" s="30">
        <f t="shared" si="2"/>
        <v>27.42</v>
      </c>
      <c r="D24" s="26">
        <v>7.41</v>
      </c>
      <c r="E24" s="26">
        <v>238</v>
      </c>
      <c r="F24" s="26">
        <v>344</v>
      </c>
      <c r="G24" s="26">
        <v>150</v>
      </c>
      <c r="H24" s="26">
        <v>7.51</v>
      </c>
      <c r="I24" s="28">
        <v>9</v>
      </c>
      <c r="J24" s="26">
        <v>51</v>
      </c>
      <c r="K24" s="28">
        <v>8</v>
      </c>
      <c r="L24" s="28">
        <f t="shared" si="0"/>
        <v>0.87946999999999997</v>
      </c>
      <c r="M24" s="29"/>
    </row>
    <row r="25" spans="1:13" ht="15.75">
      <c r="A25" s="24">
        <v>44576</v>
      </c>
      <c r="B25" s="25">
        <v>28.73</v>
      </c>
      <c r="C25" s="30">
        <f t="shared" si="2"/>
        <v>27.78</v>
      </c>
      <c r="D25" s="26">
        <v>7.47</v>
      </c>
      <c r="E25" s="26">
        <v>287</v>
      </c>
      <c r="F25" s="26">
        <v>390</v>
      </c>
      <c r="G25" s="26">
        <v>180</v>
      </c>
      <c r="H25" s="26">
        <v>7.54</v>
      </c>
      <c r="I25" s="28">
        <v>8</v>
      </c>
      <c r="J25" s="26">
        <v>60</v>
      </c>
      <c r="K25" s="28">
        <v>10</v>
      </c>
      <c r="L25" s="28">
        <f t="shared" si="0"/>
        <v>0.89063000000000003</v>
      </c>
      <c r="M25" s="29"/>
    </row>
    <row r="26" spans="1:13" ht="15.75">
      <c r="A26" s="24">
        <v>44577</v>
      </c>
      <c r="B26" s="30">
        <v>28.36</v>
      </c>
      <c r="C26" s="30">
        <f t="shared" si="2"/>
        <v>27.41</v>
      </c>
      <c r="D26" s="26">
        <v>7.42</v>
      </c>
      <c r="E26" s="26">
        <v>293</v>
      </c>
      <c r="F26" s="26">
        <v>360</v>
      </c>
      <c r="G26" s="26">
        <v>170</v>
      </c>
      <c r="H26" s="26">
        <v>7.15</v>
      </c>
      <c r="I26" s="28">
        <v>10</v>
      </c>
      <c r="J26" s="26">
        <v>48</v>
      </c>
      <c r="K26" s="28">
        <v>6</v>
      </c>
      <c r="L26" s="28">
        <f t="shared" si="0"/>
        <v>0.87915999999999994</v>
      </c>
      <c r="M26" s="29"/>
    </row>
    <row r="27" spans="1:13" ht="15.75">
      <c r="A27" s="24">
        <v>44578</v>
      </c>
      <c r="B27" s="30">
        <v>28.18</v>
      </c>
      <c r="C27" s="30">
        <f>B27-1.43</f>
        <v>26.75</v>
      </c>
      <c r="D27" s="26">
        <v>7.39</v>
      </c>
      <c r="E27" s="26">
        <v>267</v>
      </c>
      <c r="F27" s="26">
        <v>352</v>
      </c>
      <c r="G27" s="26">
        <v>148</v>
      </c>
      <c r="H27" s="26">
        <v>7.49</v>
      </c>
      <c r="I27" s="28">
        <v>9</v>
      </c>
      <c r="J27" s="26">
        <v>56</v>
      </c>
      <c r="K27" s="28">
        <v>8</v>
      </c>
      <c r="L27" s="28">
        <f t="shared" si="0"/>
        <v>0.87358000000000002</v>
      </c>
      <c r="M27" s="29"/>
    </row>
    <row r="28" spans="1:13" ht="15.75">
      <c r="A28" s="24">
        <v>44579</v>
      </c>
      <c r="B28" s="30">
        <v>28.59</v>
      </c>
      <c r="C28" s="30">
        <f t="shared" ref="C28:C34" si="3">B28-1.43</f>
        <v>27.16</v>
      </c>
      <c r="D28" s="26">
        <v>7.41</v>
      </c>
      <c r="E28" s="26">
        <v>280</v>
      </c>
      <c r="F28" s="26">
        <v>362</v>
      </c>
      <c r="G28" s="26">
        <v>150</v>
      </c>
      <c r="H28" s="26">
        <v>7.51</v>
      </c>
      <c r="I28" s="28">
        <v>8</v>
      </c>
      <c r="J28" s="26">
        <v>60</v>
      </c>
      <c r="K28" s="28">
        <v>9</v>
      </c>
      <c r="L28" s="28">
        <f t="shared" si="0"/>
        <v>0.88629000000000002</v>
      </c>
      <c r="M28" s="29"/>
    </row>
    <row r="29" spans="1:13" ht="15.75">
      <c r="A29" s="24">
        <v>44580</v>
      </c>
      <c r="B29" s="30">
        <v>28.63</v>
      </c>
      <c r="C29" s="30">
        <f t="shared" si="3"/>
        <v>27.2</v>
      </c>
      <c r="D29" s="26">
        <v>7.37</v>
      </c>
      <c r="E29" s="26">
        <v>239</v>
      </c>
      <c r="F29" s="26">
        <v>348</v>
      </c>
      <c r="G29" s="26">
        <v>160</v>
      </c>
      <c r="H29" s="27">
        <v>7.54</v>
      </c>
      <c r="I29" s="28">
        <v>9</v>
      </c>
      <c r="J29" s="26">
        <v>58</v>
      </c>
      <c r="K29" s="28">
        <v>10</v>
      </c>
      <c r="L29" s="28">
        <f t="shared" si="0"/>
        <v>0.88753000000000004</v>
      </c>
      <c r="M29" s="29"/>
    </row>
    <row r="30" spans="1:13" ht="15.75">
      <c r="A30" s="24">
        <v>44581</v>
      </c>
      <c r="B30" s="25">
        <v>28.78</v>
      </c>
      <c r="C30" s="30">
        <f t="shared" si="3"/>
        <v>27.35</v>
      </c>
      <c r="D30" s="26">
        <v>7.43</v>
      </c>
      <c r="E30" s="26">
        <v>263</v>
      </c>
      <c r="F30" s="26">
        <v>390</v>
      </c>
      <c r="G30" s="26">
        <v>180</v>
      </c>
      <c r="H30" s="26">
        <v>7.51</v>
      </c>
      <c r="I30" s="28">
        <v>10</v>
      </c>
      <c r="J30" s="26">
        <v>48</v>
      </c>
      <c r="K30" s="28">
        <v>8</v>
      </c>
      <c r="L30" s="28">
        <f t="shared" si="0"/>
        <v>0.89218000000000008</v>
      </c>
      <c r="M30" s="29"/>
    </row>
    <row r="31" spans="1:13" ht="15.75">
      <c r="A31" s="24">
        <v>44582</v>
      </c>
      <c r="B31" s="30">
        <v>28.28</v>
      </c>
      <c r="C31" s="30">
        <f t="shared" si="3"/>
        <v>26.85</v>
      </c>
      <c r="D31" s="26">
        <v>7.42</v>
      </c>
      <c r="E31" s="26">
        <v>326</v>
      </c>
      <c r="F31" s="26">
        <v>352</v>
      </c>
      <c r="G31" s="26">
        <v>150</v>
      </c>
      <c r="H31" s="26">
        <v>7.49</v>
      </c>
      <c r="I31" s="28">
        <v>8</v>
      </c>
      <c r="J31" s="26">
        <v>56</v>
      </c>
      <c r="K31" s="28">
        <v>9</v>
      </c>
      <c r="L31" s="28">
        <f t="shared" si="0"/>
        <v>0.87668000000000001</v>
      </c>
      <c r="M31" s="29"/>
    </row>
    <row r="32" spans="1:13" ht="15.75">
      <c r="A32" s="24">
        <v>44583</v>
      </c>
      <c r="B32" s="30">
        <v>28.39</v>
      </c>
      <c r="C32" s="30">
        <f t="shared" si="3"/>
        <v>26.96</v>
      </c>
      <c r="D32" s="26">
        <v>7.47</v>
      </c>
      <c r="E32" s="26">
        <v>362</v>
      </c>
      <c r="F32" s="26">
        <v>380</v>
      </c>
      <c r="G32" s="26">
        <v>170</v>
      </c>
      <c r="H32" s="26">
        <v>7.57</v>
      </c>
      <c r="I32" s="28">
        <v>9</v>
      </c>
      <c r="J32" s="26">
        <v>60</v>
      </c>
      <c r="K32" s="28">
        <v>8</v>
      </c>
      <c r="L32" s="28">
        <f t="shared" si="0"/>
        <v>0.88009000000000004</v>
      </c>
      <c r="M32" s="29"/>
    </row>
    <row r="33" spans="1:13" ht="15.75">
      <c r="A33" s="24">
        <v>44584</v>
      </c>
      <c r="B33" s="30">
        <v>28.38</v>
      </c>
      <c r="C33" s="30">
        <f t="shared" si="3"/>
        <v>26.95</v>
      </c>
      <c r="D33" s="26">
        <v>7.42</v>
      </c>
      <c r="E33" s="26">
        <v>281</v>
      </c>
      <c r="F33" s="26">
        <v>364</v>
      </c>
      <c r="G33" s="26">
        <v>162</v>
      </c>
      <c r="H33" s="26">
        <v>7.51</v>
      </c>
      <c r="I33" s="28">
        <v>8</v>
      </c>
      <c r="J33" s="26">
        <v>51</v>
      </c>
      <c r="K33" s="28">
        <v>10</v>
      </c>
      <c r="L33" s="28">
        <f t="shared" si="0"/>
        <v>0.8797799999999999</v>
      </c>
      <c r="M33" s="29"/>
    </row>
    <row r="34" spans="1:13" ht="15.75">
      <c r="A34" s="24">
        <v>44585</v>
      </c>
      <c r="B34" s="30">
        <v>28.26</v>
      </c>
      <c r="C34" s="30">
        <f t="shared" si="3"/>
        <v>26.830000000000002</v>
      </c>
      <c r="D34" s="26">
        <v>7.38</v>
      </c>
      <c r="E34" s="26">
        <v>311</v>
      </c>
      <c r="F34" s="26">
        <v>390</v>
      </c>
      <c r="G34" s="26">
        <v>154</v>
      </c>
      <c r="H34" s="26">
        <v>7.46</v>
      </c>
      <c r="I34" s="28">
        <v>10</v>
      </c>
      <c r="J34" s="26">
        <v>46</v>
      </c>
      <c r="K34" s="28">
        <v>9</v>
      </c>
      <c r="L34" s="28">
        <f t="shared" si="0"/>
        <v>0.87606000000000006</v>
      </c>
      <c r="M34" s="29"/>
    </row>
    <row r="35" spans="1:13" ht="15.75">
      <c r="A35" s="24">
        <v>44586</v>
      </c>
      <c r="B35" s="30">
        <v>28.03</v>
      </c>
      <c r="C35" s="30">
        <f>B35-1.56</f>
        <v>26.470000000000002</v>
      </c>
      <c r="D35" s="26">
        <v>7.43</v>
      </c>
      <c r="E35" s="26">
        <v>291</v>
      </c>
      <c r="F35" s="26">
        <v>360</v>
      </c>
      <c r="G35" s="26">
        <v>138</v>
      </c>
      <c r="H35" s="26">
        <v>7.53</v>
      </c>
      <c r="I35" s="28">
        <v>8</v>
      </c>
      <c r="J35" s="26">
        <v>58</v>
      </c>
      <c r="K35" s="28">
        <v>8</v>
      </c>
      <c r="L35" s="28">
        <f t="shared" si="0"/>
        <v>0.86892999999999998</v>
      </c>
      <c r="M35" s="29"/>
    </row>
    <row r="36" spans="1:13" ht="15.75">
      <c r="A36" s="24">
        <v>44587</v>
      </c>
      <c r="B36" s="30">
        <v>28.74</v>
      </c>
      <c r="C36" s="30">
        <f t="shared" ref="C36:C41" si="4">B36-1.56</f>
        <v>27.18</v>
      </c>
      <c r="D36" s="26">
        <v>7.46</v>
      </c>
      <c r="E36" s="26">
        <v>274</v>
      </c>
      <c r="F36" s="26">
        <v>326</v>
      </c>
      <c r="G36" s="26">
        <v>150</v>
      </c>
      <c r="H36" s="26">
        <v>7.56</v>
      </c>
      <c r="I36" s="28">
        <v>9</v>
      </c>
      <c r="J36" s="26">
        <v>42</v>
      </c>
      <c r="K36" s="28">
        <v>10</v>
      </c>
      <c r="L36" s="28">
        <f t="shared" si="0"/>
        <v>0.89093999999999995</v>
      </c>
      <c r="M36" s="29"/>
    </row>
    <row r="37" spans="1:13" ht="15.75">
      <c r="A37" s="24">
        <v>44588</v>
      </c>
      <c r="B37" s="30">
        <v>28.17</v>
      </c>
      <c r="C37" s="30">
        <f t="shared" si="4"/>
        <v>26.610000000000003</v>
      </c>
      <c r="D37" s="26">
        <v>7.42</v>
      </c>
      <c r="E37" s="26">
        <v>280</v>
      </c>
      <c r="F37" s="26">
        <v>356</v>
      </c>
      <c r="G37" s="26">
        <v>160</v>
      </c>
      <c r="H37" s="26">
        <v>7.52</v>
      </c>
      <c r="I37" s="28">
        <v>10</v>
      </c>
      <c r="J37" s="26">
        <v>60</v>
      </c>
      <c r="K37" s="28">
        <v>9</v>
      </c>
      <c r="L37" s="28">
        <f t="shared" si="0"/>
        <v>0.8732700000000001</v>
      </c>
      <c r="M37" s="29"/>
    </row>
    <row r="38" spans="1:13" ht="15.75">
      <c r="A38" s="24">
        <v>44589</v>
      </c>
      <c r="B38" s="30">
        <v>28.62</v>
      </c>
      <c r="C38" s="30">
        <f t="shared" si="4"/>
        <v>27.060000000000002</v>
      </c>
      <c r="D38" s="26">
        <v>7.39</v>
      </c>
      <c r="E38" s="26">
        <v>239</v>
      </c>
      <c r="F38" s="26">
        <v>354</v>
      </c>
      <c r="G38" s="26">
        <v>142</v>
      </c>
      <c r="H38" s="26">
        <v>7.47</v>
      </c>
      <c r="I38" s="28">
        <v>8</v>
      </c>
      <c r="J38" s="26">
        <v>51</v>
      </c>
      <c r="K38" s="28">
        <v>8</v>
      </c>
      <c r="L38" s="28">
        <f t="shared" si="0"/>
        <v>0.88722000000000012</v>
      </c>
      <c r="M38" s="29"/>
    </row>
    <row r="39" spans="1:13" ht="15.75">
      <c r="A39" s="24">
        <v>44590</v>
      </c>
      <c r="B39" s="25">
        <v>28.42</v>
      </c>
      <c r="C39" s="30">
        <f t="shared" si="4"/>
        <v>26.860000000000003</v>
      </c>
      <c r="D39" s="26">
        <v>7.41</v>
      </c>
      <c r="E39" s="26">
        <v>280</v>
      </c>
      <c r="F39" s="26">
        <v>360</v>
      </c>
      <c r="G39" s="26">
        <v>148</v>
      </c>
      <c r="H39" s="27">
        <v>7.51</v>
      </c>
      <c r="I39" s="28">
        <v>10</v>
      </c>
      <c r="J39" s="26">
        <v>40</v>
      </c>
      <c r="K39" s="28">
        <v>8</v>
      </c>
      <c r="L39" s="28">
        <f t="shared" si="0"/>
        <v>0.88102000000000003</v>
      </c>
      <c r="M39" s="29"/>
    </row>
    <row r="40" spans="1:13" ht="15.75">
      <c r="A40" s="24">
        <v>44591</v>
      </c>
      <c r="B40" s="25">
        <v>28.37</v>
      </c>
      <c r="C40" s="30">
        <f t="shared" si="4"/>
        <v>26.810000000000002</v>
      </c>
      <c r="D40" s="26">
        <v>7.43</v>
      </c>
      <c r="E40" s="31">
        <v>276</v>
      </c>
      <c r="F40" s="31">
        <v>384</v>
      </c>
      <c r="G40" s="31">
        <v>150</v>
      </c>
      <c r="H40" s="31">
        <v>7.53</v>
      </c>
      <c r="I40" s="32">
        <v>9</v>
      </c>
      <c r="J40" s="31">
        <v>48</v>
      </c>
      <c r="K40" s="32">
        <v>10</v>
      </c>
      <c r="L40" s="28">
        <f t="shared" si="0"/>
        <v>0.87946999999999997</v>
      </c>
      <c r="M40" s="29"/>
    </row>
    <row r="41" spans="1:13" ht="15.75">
      <c r="A41" s="24">
        <v>44592</v>
      </c>
      <c r="B41" s="25">
        <v>28.61</v>
      </c>
      <c r="C41" s="30">
        <f t="shared" si="4"/>
        <v>27.05</v>
      </c>
      <c r="D41" s="26">
        <v>7.46</v>
      </c>
      <c r="E41" s="26">
        <v>290</v>
      </c>
      <c r="F41" s="26">
        <v>390</v>
      </c>
      <c r="G41" s="26">
        <v>162</v>
      </c>
      <c r="H41" s="26">
        <v>7.55</v>
      </c>
      <c r="I41" s="28">
        <v>9</v>
      </c>
      <c r="J41" s="26">
        <v>54</v>
      </c>
      <c r="K41" s="28">
        <v>9</v>
      </c>
      <c r="L41" s="28">
        <f t="shared" si="0"/>
        <v>0.88690999999999998</v>
      </c>
      <c r="M41" s="29"/>
    </row>
    <row r="42" spans="1:13">
      <c r="A42" s="33" t="s">
        <v>17</v>
      </c>
      <c r="B42" s="34">
        <f>SUM(B11:B41)</f>
        <v>882.44999999999993</v>
      </c>
      <c r="C42" s="33"/>
      <c r="D42" s="33"/>
      <c r="E42" s="33"/>
      <c r="F42" s="33"/>
      <c r="G42" s="33"/>
      <c r="H42" s="33"/>
      <c r="I42" s="33"/>
      <c r="J42" s="33"/>
      <c r="K42" s="33"/>
      <c r="L42" s="35">
        <f>SUM(L11:L41)</f>
        <v>27.35595</v>
      </c>
      <c r="M42" s="29"/>
    </row>
    <row r="43" spans="1:13">
      <c r="A43" s="36"/>
      <c r="B43" s="36"/>
      <c r="C43" s="36"/>
      <c r="E43" s="36"/>
      <c r="F43" s="36"/>
      <c r="G43" s="36"/>
      <c r="H43" s="36"/>
      <c r="K43" s="36"/>
      <c r="L43" s="36"/>
      <c r="M43" s="36"/>
    </row>
    <row r="45" spans="1:13" ht="18.75">
      <c r="A45" s="1" t="s">
        <v>18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3"/>
    </row>
    <row r="46" spans="1:13" ht="18.75">
      <c r="A46" s="1" t="s">
        <v>1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3"/>
    </row>
    <row r="47" spans="1:13">
      <c r="A47" s="4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6"/>
    </row>
    <row r="48" spans="1:13">
      <c r="A48" s="4" t="s">
        <v>2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6"/>
    </row>
    <row r="49" spans="1:13">
      <c r="A49" s="4" t="s">
        <v>3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6"/>
    </row>
    <row r="50" spans="1:13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6"/>
    </row>
    <row r="51" spans="1:13">
      <c r="A51" s="37" t="s">
        <v>4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9"/>
    </row>
    <row r="52" spans="1:13">
      <c r="A52" s="10"/>
      <c r="B52" s="11"/>
      <c r="C52" s="12"/>
      <c r="D52" s="8"/>
      <c r="E52" s="8"/>
      <c r="F52" s="8"/>
      <c r="G52" s="13"/>
      <c r="H52" s="7" t="s">
        <v>5</v>
      </c>
      <c r="I52" s="8"/>
      <c r="J52" s="8"/>
      <c r="K52" s="8"/>
      <c r="L52" s="8"/>
      <c r="M52" s="9"/>
    </row>
    <row r="53" spans="1:13" ht="45">
      <c r="A53" s="14" t="s">
        <v>6</v>
      </c>
      <c r="B53" s="15" t="s">
        <v>19</v>
      </c>
      <c r="C53" s="15" t="s">
        <v>20</v>
      </c>
      <c r="D53" s="16" t="s">
        <v>9</v>
      </c>
      <c r="E53" s="17" t="s">
        <v>10</v>
      </c>
      <c r="F53" s="17" t="s">
        <v>11</v>
      </c>
      <c r="G53" s="17" t="s">
        <v>12</v>
      </c>
      <c r="H53" s="16" t="s">
        <v>9</v>
      </c>
      <c r="I53" s="17" t="s">
        <v>10</v>
      </c>
      <c r="J53" s="17" t="s">
        <v>11</v>
      </c>
      <c r="K53" s="17" t="s">
        <v>12</v>
      </c>
      <c r="L53" s="15" t="s">
        <v>13</v>
      </c>
      <c r="M53" s="18"/>
    </row>
    <row r="54" spans="1:13" ht="30.75" customHeight="1">
      <c r="A54" s="19"/>
      <c r="B54" s="20" t="s">
        <v>14</v>
      </c>
      <c r="C54" s="20" t="s">
        <v>14</v>
      </c>
      <c r="D54" s="21"/>
      <c r="E54" s="22" t="s">
        <v>15</v>
      </c>
      <c r="F54" s="22" t="s">
        <v>15</v>
      </c>
      <c r="G54" s="22" t="s">
        <v>15</v>
      </c>
      <c r="H54" s="21"/>
      <c r="I54" s="22" t="s">
        <v>15</v>
      </c>
      <c r="J54" s="22" t="s">
        <v>15</v>
      </c>
      <c r="K54" s="22" t="s">
        <v>15</v>
      </c>
      <c r="L54" s="23" t="s">
        <v>16</v>
      </c>
      <c r="M54" s="9"/>
    </row>
    <row r="55" spans="1:13" ht="15.75">
      <c r="A55" s="24">
        <v>44531</v>
      </c>
      <c r="B55" s="25">
        <v>28.18</v>
      </c>
      <c r="C55" s="25">
        <v>27.02</v>
      </c>
      <c r="D55" s="26">
        <v>7.41</v>
      </c>
      <c r="E55" s="26">
        <v>270</v>
      </c>
      <c r="F55" s="26">
        <v>360</v>
      </c>
      <c r="G55" s="26">
        <v>138</v>
      </c>
      <c r="H55" s="27">
        <v>7.5</v>
      </c>
      <c r="I55" s="28">
        <v>9</v>
      </c>
      <c r="J55" s="26">
        <v>40</v>
      </c>
      <c r="K55" s="28">
        <v>8</v>
      </c>
      <c r="L55" s="28">
        <f>B55*3/100</f>
        <v>0.84539999999999993</v>
      </c>
      <c r="M55" s="29"/>
    </row>
    <row r="56" spans="1:13" ht="15.75">
      <c r="A56" s="24">
        <v>44532</v>
      </c>
      <c r="B56" s="30">
        <v>28.62</v>
      </c>
      <c r="C56" s="30">
        <f>B56-1.31</f>
        <v>27.310000000000002</v>
      </c>
      <c r="D56" s="26">
        <v>7.39</v>
      </c>
      <c r="E56" s="26">
        <v>257</v>
      </c>
      <c r="F56" s="26">
        <v>384</v>
      </c>
      <c r="G56" s="26">
        <v>142</v>
      </c>
      <c r="H56" s="26">
        <v>7.48</v>
      </c>
      <c r="I56" s="28">
        <v>10</v>
      </c>
      <c r="J56" s="26">
        <v>51</v>
      </c>
      <c r="K56" s="28">
        <v>10</v>
      </c>
      <c r="L56" s="28">
        <f t="shared" ref="L56:L85" si="5">B56*3/100</f>
        <v>0.85860000000000003</v>
      </c>
      <c r="M56" s="29"/>
    </row>
    <row r="57" spans="1:13" ht="15.75">
      <c r="A57" s="24">
        <v>44533</v>
      </c>
      <c r="B57" s="30">
        <v>28.54</v>
      </c>
      <c r="C57" s="30">
        <f t="shared" ref="C57:C61" si="6">B57-1.31</f>
        <v>27.23</v>
      </c>
      <c r="D57" s="26">
        <v>7.36</v>
      </c>
      <c r="E57" s="26">
        <v>291</v>
      </c>
      <c r="F57" s="26">
        <v>400</v>
      </c>
      <c r="G57" s="26">
        <v>150</v>
      </c>
      <c r="H57" s="26">
        <v>7.46</v>
      </c>
      <c r="I57" s="28">
        <v>9</v>
      </c>
      <c r="J57" s="26">
        <v>60</v>
      </c>
      <c r="K57" s="28">
        <v>9</v>
      </c>
      <c r="L57" s="28">
        <f t="shared" si="5"/>
        <v>0.85620000000000007</v>
      </c>
      <c r="M57" s="29"/>
    </row>
    <row r="58" spans="1:13" ht="15.75">
      <c r="A58" s="24">
        <v>44534</v>
      </c>
      <c r="B58" s="30">
        <v>28.41</v>
      </c>
      <c r="C58" s="30">
        <f t="shared" si="6"/>
        <v>27.1</v>
      </c>
      <c r="D58" s="26">
        <v>7.42</v>
      </c>
      <c r="E58" s="26">
        <v>266</v>
      </c>
      <c r="F58" s="26">
        <v>354</v>
      </c>
      <c r="G58" s="26">
        <v>162</v>
      </c>
      <c r="H58" s="26">
        <v>7.52</v>
      </c>
      <c r="I58" s="28">
        <v>8</v>
      </c>
      <c r="J58" s="26">
        <v>40</v>
      </c>
      <c r="K58" s="28">
        <v>10</v>
      </c>
      <c r="L58" s="28">
        <f t="shared" si="5"/>
        <v>0.85230000000000006</v>
      </c>
      <c r="M58" s="29"/>
    </row>
    <row r="59" spans="1:13" ht="15.75">
      <c r="A59" s="24">
        <v>44535</v>
      </c>
      <c r="B59" s="30">
        <v>28.62</v>
      </c>
      <c r="C59" s="30">
        <f t="shared" si="6"/>
        <v>27.310000000000002</v>
      </c>
      <c r="D59" s="26">
        <v>7.42</v>
      </c>
      <c r="E59" s="26">
        <v>251</v>
      </c>
      <c r="F59" s="26">
        <v>360</v>
      </c>
      <c r="G59" s="26">
        <v>148</v>
      </c>
      <c r="H59" s="26">
        <v>7.49</v>
      </c>
      <c r="I59" s="28">
        <v>10</v>
      </c>
      <c r="J59" s="26">
        <v>58</v>
      </c>
      <c r="K59" s="28">
        <v>8</v>
      </c>
      <c r="L59" s="28">
        <f t="shared" si="5"/>
        <v>0.85860000000000003</v>
      </c>
      <c r="M59" s="29"/>
    </row>
    <row r="60" spans="1:13" ht="15.75">
      <c r="A60" s="24">
        <v>44536</v>
      </c>
      <c r="B60" s="30">
        <v>28.25</v>
      </c>
      <c r="C60" s="30">
        <f t="shared" si="6"/>
        <v>26.94</v>
      </c>
      <c r="D60" s="26">
        <v>7.39</v>
      </c>
      <c r="E60" s="26">
        <v>260</v>
      </c>
      <c r="F60" s="26">
        <v>374</v>
      </c>
      <c r="G60" s="26">
        <v>138</v>
      </c>
      <c r="H60" s="26">
        <v>7.47</v>
      </c>
      <c r="I60" s="28">
        <v>9</v>
      </c>
      <c r="J60" s="26">
        <v>60</v>
      </c>
      <c r="K60" s="28">
        <v>6</v>
      </c>
      <c r="L60" s="28">
        <f t="shared" si="5"/>
        <v>0.84750000000000003</v>
      </c>
      <c r="M60" s="29"/>
    </row>
    <row r="61" spans="1:13" ht="15.75">
      <c r="A61" s="24">
        <v>44537</v>
      </c>
      <c r="B61" s="30">
        <v>28.58</v>
      </c>
      <c r="C61" s="30">
        <f t="shared" si="6"/>
        <v>27.27</v>
      </c>
      <c r="D61" s="26">
        <v>7.42</v>
      </c>
      <c r="E61" s="26">
        <v>281</v>
      </c>
      <c r="F61" s="26">
        <v>352</v>
      </c>
      <c r="G61" s="26">
        <v>146</v>
      </c>
      <c r="H61" s="26">
        <v>7.51</v>
      </c>
      <c r="I61" s="28">
        <v>10</v>
      </c>
      <c r="J61" s="26">
        <v>46</v>
      </c>
      <c r="K61" s="28">
        <v>9</v>
      </c>
      <c r="L61" s="28">
        <f t="shared" si="5"/>
        <v>0.85739999999999994</v>
      </c>
      <c r="M61" s="29"/>
    </row>
    <row r="62" spans="1:13" ht="15.75">
      <c r="A62" s="24">
        <v>44538</v>
      </c>
      <c r="B62" s="25">
        <v>28.53</v>
      </c>
      <c r="C62" s="25">
        <f>B62-1.28</f>
        <v>27.25</v>
      </c>
      <c r="D62" s="26">
        <v>7.38</v>
      </c>
      <c r="E62" s="26">
        <v>245</v>
      </c>
      <c r="F62" s="26">
        <v>362</v>
      </c>
      <c r="G62" s="26">
        <v>144</v>
      </c>
      <c r="H62" s="26">
        <v>7.48</v>
      </c>
      <c r="I62" s="28">
        <v>8</v>
      </c>
      <c r="J62" s="26">
        <v>51</v>
      </c>
      <c r="K62" s="28">
        <v>8</v>
      </c>
      <c r="L62" s="28">
        <f t="shared" si="5"/>
        <v>0.85589999999999999</v>
      </c>
      <c r="M62" s="29"/>
    </row>
    <row r="63" spans="1:13" ht="15.75">
      <c r="A63" s="24">
        <v>44539</v>
      </c>
      <c r="B63" s="30">
        <v>28.73</v>
      </c>
      <c r="C63" s="25">
        <f t="shared" ref="C63:C69" si="7">B63-1.28</f>
        <v>27.45</v>
      </c>
      <c r="D63" s="26">
        <v>7.34</v>
      </c>
      <c r="E63" s="26">
        <v>260</v>
      </c>
      <c r="F63" s="26">
        <v>380</v>
      </c>
      <c r="G63" s="26">
        <v>160</v>
      </c>
      <c r="H63" s="27">
        <v>7.44</v>
      </c>
      <c r="I63" s="28">
        <v>9</v>
      </c>
      <c r="J63" s="26">
        <v>58</v>
      </c>
      <c r="K63" s="28">
        <v>10</v>
      </c>
      <c r="L63" s="28">
        <f t="shared" si="5"/>
        <v>0.8619</v>
      </c>
      <c r="M63" s="29"/>
    </row>
    <row r="64" spans="1:13" ht="15.75">
      <c r="A64" s="24">
        <v>44540</v>
      </c>
      <c r="B64" s="30">
        <v>28.75</v>
      </c>
      <c r="C64" s="25">
        <f t="shared" si="7"/>
        <v>27.47</v>
      </c>
      <c r="D64" s="26">
        <v>7.36</v>
      </c>
      <c r="E64" s="26">
        <v>272</v>
      </c>
      <c r="F64" s="26">
        <v>376</v>
      </c>
      <c r="G64" s="26">
        <v>138</v>
      </c>
      <c r="H64" s="26">
        <v>7.46</v>
      </c>
      <c r="I64" s="28">
        <v>10</v>
      </c>
      <c r="J64" s="26">
        <v>60</v>
      </c>
      <c r="K64" s="28">
        <v>8</v>
      </c>
      <c r="L64" s="28">
        <f t="shared" si="5"/>
        <v>0.86250000000000004</v>
      </c>
      <c r="M64" s="29"/>
    </row>
    <row r="65" spans="1:13" ht="15.75">
      <c r="A65" s="24">
        <v>44541</v>
      </c>
      <c r="B65" s="30">
        <v>28.32</v>
      </c>
      <c r="C65" s="25">
        <f t="shared" si="7"/>
        <v>27.04</v>
      </c>
      <c r="D65" s="26">
        <v>7.39</v>
      </c>
      <c r="E65" s="26">
        <v>249</v>
      </c>
      <c r="F65" s="26">
        <v>354</v>
      </c>
      <c r="G65" s="26">
        <v>148</v>
      </c>
      <c r="H65" s="26">
        <v>7.49</v>
      </c>
      <c r="I65" s="28">
        <v>9</v>
      </c>
      <c r="J65" s="26">
        <v>58</v>
      </c>
      <c r="K65" s="28">
        <v>9</v>
      </c>
      <c r="L65" s="28">
        <f t="shared" si="5"/>
        <v>0.84960000000000013</v>
      </c>
      <c r="M65" s="29"/>
    </row>
    <row r="66" spans="1:13" ht="15.75">
      <c r="A66" s="24">
        <v>44542</v>
      </c>
      <c r="B66" s="30">
        <v>28.14</v>
      </c>
      <c r="C66" s="25">
        <f t="shared" si="7"/>
        <v>26.86</v>
      </c>
      <c r="D66" s="27">
        <v>7.41</v>
      </c>
      <c r="E66" s="26">
        <v>264</v>
      </c>
      <c r="F66" s="26">
        <v>376</v>
      </c>
      <c r="G66" s="26">
        <v>150</v>
      </c>
      <c r="H66" s="26">
        <v>7.51</v>
      </c>
      <c r="I66" s="28">
        <v>9</v>
      </c>
      <c r="J66" s="26">
        <v>40</v>
      </c>
      <c r="K66" s="28">
        <v>10</v>
      </c>
      <c r="L66" s="28">
        <f t="shared" si="5"/>
        <v>0.84420000000000006</v>
      </c>
      <c r="M66" s="29"/>
    </row>
    <row r="67" spans="1:13" ht="15.75">
      <c r="A67" s="24">
        <v>44543</v>
      </c>
      <c r="B67" s="30">
        <v>28.38</v>
      </c>
      <c r="C67" s="25">
        <f t="shared" si="7"/>
        <v>27.099999999999998</v>
      </c>
      <c r="D67" s="26">
        <v>7.38</v>
      </c>
      <c r="E67" s="26">
        <v>238</v>
      </c>
      <c r="F67" s="26">
        <v>352</v>
      </c>
      <c r="G67" s="26">
        <v>154</v>
      </c>
      <c r="H67" s="26">
        <v>7.47</v>
      </c>
      <c r="I67" s="28">
        <v>10</v>
      </c>
      <c r="J67" s="26">
        <v>60</v>
      </c>
      <c r="K67" s="28">
        <v>8</v>
      </c>
      <c r="L67" s="28">
        <f t="shared" si="5"/>
        <v>0.85140000000000005</v>
      </c>
      <c r="M67" s="29"/>
    </row>
    <row r="68" spans="1:13" ht="15.75">
      <c r="A68" s="24">
        <v>44544</v>
      </c>
      <c r="B68" s="30">
        <v>28.51</v>
      </c>
      <c r="C68" s="25">
        <f t="shared" si="7"/>
        <v>27.23</v>
      </c>
      <c r="D68" s="26">
        <v>7.37</v>
      </c>
      <c r="E68" s="26">
        <v>291</v>
      </c>
      <c r="F68" s="26">
        <v>386</v>
      </c>
      <c r="G68" s="26">
        <v>138</v>
      </c>
      <c r="H68" s="26">
        <v>7.44</v>
      </c>
      <c r="I68" s="28">
        <v>8</v>
      </c>
      <c r="J68" s="26">
        <v>52</v>
      </c>
      <c r="K68" s="28">
        <v>9</v>
      </c>
      <c r="L68" s="28">
        <f t="shared" si="5"/>
        <v>0.85530000000000006</v>
      </c>
      <c r="M68" s="29"/>
    </row>
    <row r="69" spans="1:13" ht="15.75">
      <c r="A69" s="24">
        <v>44545</v>
      </c>
      <c r="B69" s="25">
        <v>28.69</v>
      </c>
      <c r="C69" s="25">
        <f t="shared" si="7"/>
        <v>27.41</v>
      </c>
      <c r="D69" s="26">
        <v>7.46</v>
      </c>
      <c r="E69" s="26">
        <v>246</v>
      </c>
      <c r="F69" s="26">
        <v>360</v>
      </c>
      <c r="G69" s="26">
        <v>146</v>
      </c>
      <c r="H69" s="26">
        <v>7.56</v>
      </c>
      <c r="I69" s="28">
        <v>9</v>
      </c>
      <c r="J69" s="26">
        <v>48</v>
      </c>
      <c r="K69" s="28">
        <v>10</v>
      </c>
      <c r="L69" s="28">
        <f t="shared" si="5"/>
        <v>0.86070000000000002</v>
      </c>
      <c r="M69" s="29"/>
    </row>
    <row r="70" spans="1:13" ht="15.75">
      <c r="A70" s="24">
        <v>44546</v>
      </c>
      <c r="B70" s="30">
        <v>28.3</v>
      </c>
      <c r="C70" s="30">
        <f>B70-0.94</f>
        <v>27.36</v>
      </c>
      <c r="D70" s="26">
        <v>7.43</v>
      </c>
      <c r="E70" s="26">
        <v>261</v>
      </c>
      <c r="F70" s="26">
        <v>384</v>
      </c>
      <c r="G70" s="26">
        <v>160</v>
      </c>
      <c r="H70" s="26">
        <v>7.53</v>
      </c>
      <c r="I70" s="28">
        <v>8</v>
      </c>
      <c r="J70" s="26">
        <v>51</v>
      </c>
      <c r="K70" s="28">
        <v>9</v>
      </c>
      <c r="L70" s="28">
        <f t="shared" si="5"/>
        <v>0.84900000000000009</v>
      </c>
      <c r="M70" s="29"/>
    </row>
    <row r="71" spans="1:13" ht="15.75">
      <c r="A71" s="24">
        <v>44547</v>
      </c>
      <c r="B71" s="30">
        <v>28.26</v>
      </c>
      <c r="C71" s="30">
        <f t="shared" ref="C71:C79" si="8">B71-0.94</f>
        <v>27.32</v>
      </c>
      <c r="D71" s="26">
        <v>7.36</v>
      </c>
      <c r="E71" s="26">
        <v>283</v>
      </c>
      <c r="F71" s="26">
        <v>356</v>
      </c>
      <c r="G71" s="26">
        <v>154</v>
      </c>
      <c r="H71" s="26">
        <v>7.44</v>
      </c>
      <c r="I71" s="28">
        <v>10</v>
      </c>
      <c r="J71" s="26">
        <v>60</v>
      </c>
      <c r="K71" s="28">
        <v>8</v>
      </c>
      <c r="L71" s="28">
        <f t="shared" si="5"/>
        <v>0.8478</v>
      </c>
      <c r="M71" s="29"/>
    </row>
    <row r="72" spans="1:13" ht="15.75">
      <c r="A72" s="24">
        <v>44548</v>
      </c>
      <c r="B72" s="30">
        <v>28.59</v>
      </c>
      <c r="C72" s="30">
        <f t="shared" si="8"/>
        <v>27.65</v>
      </c>
      <c r="D72" s="26">
        <v>7.33</v>
      </c>
      <c r="E72" s="26">
        <v>264</v>
      </c>
      <c r="F72" s="26">
        <v>370</v>
      </c>
      <c r="G72" s="26">
        <v>150</v>
      </c>
      <c r="H72" s="26">
        <v>7.43</v>
      </c>
      <c r="I72" s="28">
        <v>9</v>
      </c>
      <c r="J72" s="26">
        <v>58</v>
      </c>
      <c r="K72" s="28">
        <v>9</v>
      </c>
      <c r="L72" s="28">
        <f t="shared" si="5"/>
        <v>0.85769999999999991</v>
      </c>
      <c r="M72" s="29"/>
    </row>
    <row r="73" spans="1:13" ht="15.75">
      <c r="A73" s="24">
        <v>44549</v>
      </c>
      <c r="B73" s="30">
        <v>28.63</v>
      </c>
      <c r="C73" s="30">
        <f t="shared" si="8"/>
        <v>27.689999999999998</v>
      </c>
      <c r="D73" s="26">
        <v>7.41</v>
      </c>
      <c r="E73" s="26">
        <v>352</v>
      </c>
      <c r="F73" s="26">
        <v>374</v>
      </c>
      <c r="G73" s="26">
        <v>148</v>
      </c>
      <c r="H73" s="27">
        <v>7.5</v>
      </c>
      <c r="I73" s="28">
        <v>8</v>
      </c>
      <c r="J73" s="26">
        <v>40</v>
      </c>
      <c r="K73" s="28">
        <v>10</v>
      </c>
      <c r="L73" s="28">
        <f t="shared" si="5"/>
        <v>0.8589</v>
      </c>
      <c r="M73" s="29"/>
    </row>
    <row r="74" spans="1:13" ht="15.75">
      <c r="A74" s="24">
        <v>44550</v>
      </c>
      <c r="B74" s="25">
        <v>28.78</v>
      </c>
      <c r="C74" s="30">
        <f t="shared" si="8"/>
        <v>27.84</v>
      </c>
      <c r="D74" s="26">
        <v>7.43</v>
      </c>
      <c r="E74" s="26">
        <v>290</v>
      </c>
      <c r="F74" s="26">
        <v>380</v>
      </c>
      <c r="G74" s="26">
        <v>142</v>
      </c>
      <c r="H74" s="26">
        <v>7.53</v>
      </c>
      <c r="I74" s="28">
        <v>9</v>
      </c>
      <c r="J74" s="26">
        <v>51</v>
      </c>
      <c r="K74" s="28">
        <v>9</v>
      </c>
      <c r="L74" s="28">
        <f t="shared" si="5"/>
        <v>0.86340000000000006</v>
      </c>
      <c r="M74" s="29"/>
    </row>
    <row r="75" spans="1:13" ht="15.75">
      <c r="A75" s="24">
        <v>44551</v>
      </c>
      <c r="B75" s="30">
        <v>28.28</v>
      </c>
      <c r="C75" s="30">
        <f t="shared" si="8"/>
        <v>27.34</v>
      </c>
      <c r="D75" s="26">
        <v>7.38</v>
      </c>
      <c r="E75" s="26">
        <v>312</v>
      </c>
      <c r="F75" s="26">
        <v>392</v>
      </c>
      <c r="G75" s="26">
        <v>156</v>
      </c>
      <c r="H75" s="26">
        <v>7.47</v>
      </c>
      <c r="I75" s="28">
        <v>10</v>
      </c>
      <c r="J75" s="26">
        <v>60</v>
      </c>
      <c r="K75" s="28">
        <v>10</v>
      </c>
      <c r="L75" s="28">
        <f t="shared" si="5"/>
        <v>0.84840000000000004</v>
      </c>
      <c r="M75" s="29"/>
    </row>
    <row r="76" spans="1:13" ht="15.75">
      <c r="A76" s="24">
        <v>44552</v>
      </c>
      <c r="B76" s="30">
        <v>28.39</v>
      </c>
      <c r="C76" s="30">
        <f t="shared" si="8"/>
        <v>27.45</v>
      </c>
      <c r="D76" s="26">
        <v>7.43</v>
      </c>
      <c r="E76" s="26">
        <v>287</v>
      </c>
      <c r="F76" s="26">
        <v>366</v>
      </c>
      <c r="G76" s="26">
        <v>138</v>
      </c>
      <c r="H76" s="26">
        <v>7.51</v>
      </c>
      <c r="I76" s="28">
        <v>8</v>
      </c>
      <c r="J76" s="26">
        <v>46</v>
      </c>
      <c r="K76" s="28">
        <v>9</v>
      </c>
      <c r="L76" s="28">
        <f t="shared" si="5"/>
        <v>0.85170000000000001</v>
      </c>
      <c r="M76" s="29"/>
    </row>
    <row r="77" spans="1:13" ht="15.75">
      <c r="A77" s="24">
        <v>44553</v>
      </c>
      <c r="B77" s="30">
        <v>28.38</v>
      </c>
      <c r="C77" s="30">
        <f t="shared" si="8"/>
        <v>27.439999999999998</v>
      </c>
      <c r="D77" s="26">
        <v>7.41</v>
      </c>
      <c r="E77" s="26">
        <v>330</v>
      </c>
      <c r="F77" s="26">
        <v>386</v>
      </c>
      <c r="G77" s="26">
        <v>160</v>
      </c>
      <c r="H77" s="26">
        <v>7.48</v>
      </c>
      <c r="I77" s="28">
        <v>9</v>
      </c>
      <c r="J77" s="26">
        <v>40</v>
      </c>
      <c r="K77" s="28">
        <v>10</v>
      </c>
      <c r="L77" s="28">
        <f t="shared" si="5"/>
        <v>0.85140000000000005</v>
      </c>
      <c r="M77" s="29"/>
    </row>
    <row r="78" spans="1:13" ht="15.75">
      <c r="A78" s="24">
        <v>44554</v>
      </c>
      <c r="B78" s="30">
        <v>28.14</v>
      </c>
      <c r="C78" s="30">
        <f t="shared" si="8"/>
        <v>27.2</v>
      </c>
      <c r="D78" s="26">
        <v>7.39</v>
      </c>
      <c r="E78" s="26">
        <v>390</v>
      </c>
      <c r="F78" s="26">
        <v>396</v>
      </c>
      <c r="G78" s="26">
        <v>156</v>
      </c>
      <c r="H78" s="26">
        <v>7.49</v>
      </c>
      <c r="I78" s="28">
        <v>10</v>
      </c>
      <c r="J78" s="26">
        <v>58</v>
      </c>
      <c r="K78" s="28">
        <v>9</v>
      </c>
      <c r="L78" s="28">
        <f t="shared" si="5"/>
        <v>0.84420000000000006</v>
      </c>
      <c r="M78" s="29"/>
    </row>
    <row r="79" spans="1:13" ht="15.75">
      <c r="A79" s="24">
        <v>44555</v>
      </c>
      <c r="B79" s="30">
        <v>28.79</v>
      </c>
      <c r="C79" s="30">
        <f t="shared" si="8"/>
        <v>27.849999999999998</v>
      </c>
      <c r="D79" s="26">
        <v>7.43</v>
      </c>
      <c r="E79" s="26">
        <v>308</v>
      </c>
      <c r="F79" s="26">
        <v>374</v>
      </c>
      <c r="G79" s="26">
        <v>148</v>
      </c>
      <c r="H79" s="26">
        <v>7.53</v>
      </c>
      <c r="I79" s="28">
        <v>8</v>
      </c>
      <c r="J79" s="26">
        <v>42</v>
      </c>
      <c r="K79" s="28">
        <v>6</v>
      </c>
      <c r="L79" s="28">
        <f t="shared" si="5"/>
        <v>0.86370000000000002</v>
      </c>
      <c r="M79" s="29"/>
    </row>
    <row r="80" spans="1:13" ht="15.75">
      <c r="A80" s="24">
        <v>44556</v>
      </c>
      <c r="B80" s="30">
        <v>28.52</v>
      </c>
      <c r="C80" s="30">
        <f>B80-1.27</f>
        <v>27.25</v>
      </c>
      <c r="D80" s="26">
        <v>7.35</v>
      </c>
      <c r="E80" s="26">
        <v>346</v>
      </c>
      <c r="F80" s="26">
        <v>360</v>
      </c>
      <c r="G80" s="26">
        <v>150</v>
      </c>
      <c r="H80" s="26">
        <v>7.44</v>
      </c>
      <c r="I80" s="28">
        <v>9</v>
      </c>
      <c r="J80" s="26">
        <v>60</v>
      </c>
      <c r="K80" s="28">
        <v>8</v>
      </c>
      <c r="L80" s="28">
        <f t="shared" si="5"/>
        <v>0.85560000000000003</v>
      </c>
      <c r="M80" s="29"/>
    </row>
    <row r="81" spans="1:13" ht="15.75">
      <c r="A81" s="24">
        <v>44557</v>
      </c>
      <c r="B81" s="30">
        <v>28.36</v>
      </c>
      <c r="C81" s="30">
        <f t="shared" ref="C81:C85" si="9">B81-1.27</f>
        <v>27.09</v>
      </c>
      <c r="D81" s="26">
        <v>7.42</v>
      </c>
      <c r="E81" s="26">
        <v>317</v>
      </c>
      <c r="F81" s="26">
        <v>384</v>
      </c>
      <c r="G81" s="26">
        <v>142</v>
      </c>
      <c r="H81" s="26">
        <v>7.52</v>
      </c>
      <c r="I81" s="28">
        <v>10</v>
      </c>
      <c r="J81" s="26">
        <v>51</v>
      </c>
      <c r="K81" s="28">
        <v>9</v>
      </c>
      <c r="L81" s="28">
        <f t="shared" si="5"/>
        <v>0.8508</v>
      </c>
      <c r="M81" s="29"/>
    </row>
    <row r="82" spans="1:13" ht="15.75">
      <c r="A82" s="24">
        <v>44558</v>
      </c>
      <c r="B82" s="30">
        <v>28.72</v>
      </c>
      <c r="C82" s="30">
        <f t="shared" si="9"/>
        <v>27.45</v>
      </c>
      <c r="D82" s="26">
        <v>7.46</v>
      </c>
      <c r="E82" s="26">
        <v>304</v>
      </c>
      <c r="F82" s="26">
        <v>280</v>
      </c>
      <c r="G82" s="26">
        <v>148</v>
      </c>
      <c r="H82" s="26">
        <v>7.54</v>
      </c>
      <c r="I82" s="28">
        <v>8</v>
      </c>
      <c r="J82" s="26">
        <v>60</v>
      </c>
      <c r="K82" s="28">
        <v>10</v>
      </c>
      <c r="L82" s="28">
        <f t="shared" si="5"/>
        <v>0.86159999999999992</v>
      </c>
      <c r="M82" s="29"/>
    </row>
    <row r="83" spans="1:13" ht="15.75">
      <c r="A83" s="24">
        <v>44559</v>
      </c>
      <c r="B83" s="25">
        <v>28.31</v>
      </c>
      <c r="C83" s="30">
        <f t="shared" si="9"/>
        <v>27.04</v>
      </c>
      <c r="D83" s="26">
        <v>7.42</v>
      </c>
      <c r="E83" s="26">
        <v>318</v>
      </c>
      <c r="F83" s="26">
        <v>290</v>
      </c>
      <c r="G83" s="26">
        <v>152</v>
      </c>
      <c r="H83" s="27">
        <v>7.5</v>
      </c>
      <c r="I83" s="28">
        <v>9</v>
      </c>
      <c r="J83" s="26">
        <v>58</v>
      </c>
      <c r="K83" s="28">
        <v>8</v>
      </c>
      <c r="L83" s="28">
        <f t="shared" si="5"/>
        <v>0.84929999999999994</v>
      </c>
      <c r="M83" s="29"/>
    </row>
    <row r="84" spans="1:13" ht="15.75">
      <c r="A84" s="24">
        <v>44560</v>
      </c>
      <c r="B84" s="25">
        <v>28.59</v>
      </c>
      <c r="C84" s="30">
        <f t="shared" si="9"/>
        <v>27.32</v>
      </c>
      <c r="D84" s="31">
        <v>7.39</v>
      </c>
      <c r="E84" s="31">
        <v>294</v>
      </c>
      <c r="F84" s="31">
        <v>360</v>
      </c>
      <c r="G84" s="31">
        <v>146</v>
      </c>
      <c r="H84" s="31">
        <v>7.48</v>
      </c>
      <c r="I84" s="32">
        <v>10</v>
      </c>
      <c r="J84" s="31">
        <v>40</v>
      </c>
      <c r="K84" s="32">
        <v>9</v>
      </c>
      <c r="L84" s="28">
        <f t="shared" si="5"/>
        <v>0.85769999999999991</v>
      </c>
      <c r="M84" s="29"/>
    </row>
    <row r="85" spans="1:13" ht="15.75">
      <c r="A85" s="24">
        <v>44561</v>
      </c>
      <c r="B85" s="25">
        <v>28.26</v>
      </c>
      <c r="C85" s="30">
        <f t="shared" si="9"/>
        <v>26.990000000000002</v>
      </c>
      <c r="D85" s="26">
        <v>7.41</v>
      </c>
      <c r="E85" s="26">
        <v>356</v>
      </c>
      <c r="F85" s="26">
        <v>392</v>
      </c>
      <c r="G85" s="26">
        <v>150</v>
      </c>
      <c r="H85" s="26">
        <v>7.51</v>
      </c>
      <c r="I85" s="28">
        <v>9</v>
      </c>
      <c r="J85" s="26">
        <v>48</v>
      </c>
      <c r="K85" s="28">
        <v>8</v>
      </c>
      <c r="L85" s="28">
        <f t="shared" si="5"/>
        <v>0.8478</v>
      </c>
      <c r="M85" s="29"/>
    </row>
    <row r="86" spans="1:13" ht="15.75">
      <c r="A86" s="33" t="s">
        <v>17</v>
      </c>
      <c r="B86" s="34">
        <f>SUM(B55:B85)</f>
        <v>882.54999999999984</v>
      </c>
      <c r="C86" s="30"/>
      <c r="D86" s="33"/>
      <c r="E86" s="33"/>
      <c r="F86" s="33"/>
      <c r="G86" s="33"/>
      <c r="H86" s="33"/>
      <c r="I86" s="33"/>
      <c r="J86" s="33"/>
      <c r="K86" s="33"/>
      <c r="L86" s="35">
        <f>SUM(L55:L85)</f>
        <v>26.476500000000005</v>
      </c>
      <c r="M86" s="36"/>
    </row>
    <row r="87" spans="1:13">
      <c r="A87" s="36"/>
      <c r="B87" s="36"/>
      <c r="C87" s="36"/>
      <c r="E87" s="36"/>
      <c r="F87" s="36"/>
      <c r="G87" s="36"/>
      <c r="H87" s="36"/>
      <c r="K87" s="36"/>
      <c r="L87" s="36"/>
      <c r="M87" s="36"/>
    </row>
    <row r="88" spans="1:13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</row>
    <row r="92" spans="1:13" ht="18.75">
      <c r="A92" s="1" t="s">
        <v>21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3"/>
    </row>
    <row r="93" spans="1:13" ht="18.75">
      <c r="A93" s="1" t="s">
        <v>1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3"/>
    </row>
    <row r="94" spans="1:13">
      <c r="A94" s="4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6"/>
    </row>
    <row r="95" spans="1:13">
      <c r="A95" s="4" t="s">
        <v>2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6"/>
    </row>
    <row r="96" spans="1:13">
      <c r="A96" s="4" t="s">
        <v>3</v>
      </c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6"/>
    </row>
    <row r="97" spans="1:13">
      <c r="A97" s="4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6"/>
    </row>
    <row r="98" spans="1:13">
      <c r="A98" s="37" t="s">
        <v>4</v>
      </c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9"/>
    </row>
    <row r="99" spans="1:13">
      <c r="A99" s="10"/>
      <c r="B99" s="11"/>
      <c r="C99" s="12"/>
      <c r="D99" s="8"/>
      <c r="E99" s="8"/>
      <c r="F99" s="8"/>
      <c r="G99" s="13"/>
      <c r="H99" s="7" t="s">
        <v>5</v>
      </c>
      <c r="I99" s="8"/>
      <c r="J99" s="8"/>
      <c r="K99" s="8"/>
      <c r="L99" s="8"/>
      <c r="M99" s="9"/>
    </row>
    <row r="100" spans="1:13" ht="60">
      <c r="A100" s="14" t="s">
        <v>6</v>
      </c>
      <c r="B100" s="15" t="s">
        <v>22</v>
      </c>
      <c r="C100" s="15" t="s">
        <v>23</v>
      </c>
      <c r="D100" s="16" t="s">
        <v>9</v>
      </c>
      <c r="E100" s="17" t="s">
        <v>10</v>
      </c>
      <c r="F100" s="17" t="s">
        <v>11</v>
      </c>
      <c r="G100" s="17" t="s">
        <v>12</v>
      </c>
      <c r="H100" s="16" t="s">
        <v>9</v>
      </c>
      <c r="I100" s="17" t="s">
        <v>10</v>
      </c>
      <c r="J100" s="17" t="s">
        <v>11</v>
      </c>
      <c r="K100" s="17" t="s">
        <v>12</v>
      </c>
      <c r="L100" s="15" t="s">
        <v>24</v>
      </c>
      <c r="M100" s="18"/>
    </row>
    <row r="101" spans="1:13">
      <c r="A101" s="19"/>
      <c r="B101" s="20" t="s">
        <v>14</v>
      </c>
      <c r="C101" s="20" t="s">
        <v>14</v>
      </c>
      <c r="D101" s="21"/>
      <c r="E101" s="22" t="s">
        <v>15</v>
      </c>
      <c r="F101" s="22" t="s">
        <v>15</v>
      </c>
      <c r="G101" s="22" t="s">
        <v>15</v>
      </c>
      <c r="H101" s="21"/>
      <c r="I101" s="22" t="s">
        <v>15</v>
      </c>
      <c r="J101" s="22" t="s">
        <v>15</v>
      </c>
      <c r="K101" s="22" t="s">
        <v>15</v>
      </c>
      <c r="L101" s="39"/>
      <c r="M101" s="9"/>
    </row>
    <row r="102" spans="1:13" ht="15.75">
      <c r="A102" s="24">
        <v>44501</v>
      </c>
      <c r="B102" s="25">
        <v>25.71</v>
      </c>
      <c r="C102" s="25">
        <v>27.63</v>
      </c>
      <c r="D102" s="26">
        <v>7.32</v>
      </c>
      <c r="E102" s="26">
        <v>291</v>
      </c>
      <c r="F102" s="26">
        <v>348</v>
      </c>
      <c r="G102" s="26">
        <v>160</v>
      </c>
      <c r="H102" s="26">
        <v>7.41</v>
      </c>
      <c r="I102" s="28">
        <v>8</v>
      </c>
      <c r="J102" s="26">
        <v>40</v>
      </c>
      <c r="K102" s="28">
        <v>9</v>
      </c>
      <c r="L102" s="28">
        <f>B102*4/100</f>
        <v>1.0284</v>
      </c>
      <c r="M102" s="29"/>
    </row>
    <row r="103" spans="1:13" ht="15.75">
      <c r="A103" s="24">
        <v>44502</v>
      </c>
      <c r="B103" s="30">
        <v>25.57</v>
      </c>
      <c r="C103" s="30">
        <v>27.17</v>
      </c>
      <c r="D103" s="26">
        <v>7.34</v>
      </c>
      <c r="E103" s="26">
        <v>264</v>
      </c>
      <c r="F103" s="26">
        <v>364</v>
      </c>
      <c r="G103" s="26">
        <v>152</v>
      </c>
      <c r="H103" s="26">
        <v>7.44</v>
      </c>
      <c r="I103" s="28">
        <v>8</v>
      </c>
      <c r="J103" s="26">
        <v>51</v>
      </c>
      <c r="K103" s="28">
        <v>9</v>
      </c>
      <c r="L103" s="28">
        <f t="shared" ref="L103:L131" si="10">B103*4/100</f>
        <v>1.0227999999999999</v>
      </c>
      <c r="M103" s="29"/>
    </row>
    <row r="104" spans="1:13" ht="15.75">
      <c r="A104" s="24">
        <v>44503</v>
      </c>
      <c r="B104" s="30">
        <v>25.27</v>
      </c>
      <c r="C104" s="30">
        <v>27.36</v>
      </c>
      <c r="D104" s="26">
        <v>7.36</v>
      </c>
      <c r="E104" s="26">
        <v>232</v>
      </c>
      <c r="F104" s="26">
        <v>352</v>
      </c>
      <c r="G104" s="26">
        <v>138</v>
      </c>
      <c r="H104" s="26">
        <v>7.46</v>
      </c>
      <c r="I104" s="28">
        <v>9</v>
      </c>
      <c r="J104" s="26">
        <v>44</v>
      </c>
      <c r="K104" s="28">
        <v>8</v>
      </c>
      <c r="L104" s="28">
        <f t="shared" si="10"/>
        <v>1.0107999999999999</v>
      </c>
      <c r="M104" s="29"/>
    </row>
    <row r="105" spans="1:13" ht="15.75">
      <c r="A105" s="24">
        <v>44504</v>
      </c>
      <c r="B105" s="30">
        <v>25.63</v>
      </c>
      <c r="C105" s="30">
        <f>B105-1.6</f>
        <v>24.029999999999998</v>
      </c>
      <c r="D105" s="26">
        <v>7.41</v>
      </c>
      <c r="E105" s="26">
        <v>246</v>
      </c>
      <c r="F105" s="26">
        <v>370</v>
      </c>
      <c r="G105" s="26">
        <v>142</v>
      </c>
      <c r="H105" s="26">
        <v>7.51</v>
      </c>
      <c r="I105" s="28">
        <v>10</v>
      </c>
      <c r="J105" s="26">
        <v>60</v>
      </c>
      <c r="K105" s="28">
        <v>10</v>
      </c>
      <c r="L105" s="28">
        <f t="shared" si="10"/>
        <v>1.0251999999999999</v>
      </c>
      <c r="M105" s="29"/>
    </row>
    <row r="106" spans="1:13" ht="15.75">
      <c r="A106" s="24">
        <v>44505</v>
      </c>
      <c r="B106" s="30">
        <v>25.26</v>
      </c>
      <c r="C106" s="30">
        <f t="shared" ref="C106:C110" si="11">B106-1.6</f>
        <v>23.66</v>
      </c>
      <c r="D106" s="26">
        <v>7.43</v>
      </c>
      <c r="E106" s="26">
        <v>254</v>
      </c>
      <c r="F106" s="26">
        <v>384</v>
      </c>
      <c r="G106" s="26">
        <v>136</v>
      </c>
      <c r="H106" s="26">
        <v>7.53</v>
      </c>
      <c r="I106" s="28">
        <v>9</v>
      </c>
      <c r="J106" s="26">
        <v>56</v>
      </c>
      <c r="K106" s="28">
        <v>9</v>
      </c>
      <c r="L106" s="28">
        <f t="shared" si="10"/>
        <v>1.0104</v>
      </c>
      <c r="M106" s="29"/>
    </row>
    <row r="107" spans="1:13" ht="15.75">
      <c r="A107" s="24">
        <v>44506</v>
      </c>
      <c r="B107" s="30">
        <v>25.38</v>
      </c>
      <c r="C107" s="30">
        <f t="shared" si="11"/>
        <v>23.779999999999998</v>
      </c>
      <c r="D107" s="27">
        <v>7.4</v>
      </c>
      <c r="E107" s="26">
        <v>260</v>
      </c>
      <c r="F107" s="26">
        <v>360</v>
      </c>
      <c r="G107" s="26">
        <v>170</v>
      </c>
      <c r="H107" s="26">
        <v>7.52</v>
      </c>
      <c r="I107" s="28">
        <v>8</v>
      </c>
      <c r="J107" s="26">
        <v>42</v>
      </c>
      <c r="K107" s="28">
        <v>6</v>
      </c>
      <c r="L107" s="28">
        <f t="shared" si="10"/>
        <v>1.0151999999999999</v>
      </c>
      <c r="M107" s="29"/>
    </row>
    <row r="108" spans="1:13" ht="15.75">
      <c r="A108" s="24">
        <v>44507</v>
      </c>
      <c r="B108" s="30">
        <v>25.72</v>
      </c>
      <c r="C108" s="30">
        <f t="shared" si="11"/>
        <v>24.119999999999997</v>
      </c>
      <c r="D108" s="26">
        <v>7.39</v>
      </c>
      <c r="E108" s="26">
        <v>271</v>
      </c>
      <c r="F108" s="26">
        <v>354</v>
      </c>
      <c r="G108" s="26">
        <v>162</v>
      </c>
      <c r="H108" s="26">
        <v>7.49</v>
      </c>
      <c r="I108" s="28">
        <v>9</v>
      </c>
      <c r="J108" s="26">
        <v>58</v>
      </c>
      <c r="K108" s="28">
        <v>8</v>
      </c>
      <c r="L108" s="28">
        <f t="shared" si="10"/>
        <v>1.0287999999999999</v>
      </c>
      <c r="M108" s="29"/>
    </row>
    <row r="109" spans="1:13" ht="15.75">
      <c r="A109" s="24">
        <v>44508</v>
      </c>
      <c r="B109" s="25">
        <v>25.83</v>
      </c>
      <c r="C109" s="30">
        <f t="shared" si="11"/>
        <v>24.229999999999997</v>
      </c>
      <c r="D109" s="26">
        <v>7.46</v>
      </c>
      <c r="E109" s="26">
        <v>268</v>
      </c>
      <c r="F109" s="26">
        <v>338</v>
      </c>
      <c r="G109" s="26">
        <v>138</v>
      </c>
      <c r="H109" s="26">
        <v>7.56</v>
      </c>
      <c r="I109" s="28">
        <v>9</v>
      </c>
      <c r="J109" s="26">
        <v>60</v>
      </c>
      <c r="K109" s="28">
        <v>9</v>
      </c>
      <c r="L109" s="28">
        <f t="shared" si="10"/>
        <v>1.0331999999999999</v>
      </c>
      <c r="M109" s="29"/>
    </row>
    <row r="110" spans="1:13" ht="15.75">
      <c r="A110" s="24">
        <v>44509</v>
      </c>
      <c r="B110" s="30">
        <v>25.38</v>
      </c>
      <c r="C110" s="30">
        <f t="shared" si="11"/>
        <v>23.779999999999998</v>
      </c>
      <c r="D110" s="26">
        <v>7.33</v>
      </c>
      <c r="E110" s="26">
        <v>288</v>
      </c>
      <c r="F110" s="26">
        <v>346</v>
      </c>
      <c r="G110" s="26">
        <v>140</v>
      </c>
      <c r="H110" s="27">
        <v>7.43</v>
      </c>
      <c r="I110" s="28">
        <v>8</v>
      </c>
      <c r="J110" s="26">
        <v>51</v>
      </c>
      <c r="K110" s="28">
        <v>10</v>
      </c>
      <c r="L110" s="28">
        <f t="shared" si="10"/>
        <v>1.0151999999999999</v>
      </c>
      <c r="M110" s="29"/>
    </row>
    <row r="111" spans="1:13" ht="15.75">
      <c r="A111" s="24">
        <v>44510</v>
      </c>
      <c r="B111" s="30">
        <v>28.57</v>
      </c>
      <c r="C111" s="30">
        <f>B111-0.95</f>
        <v>27.62</v>
      </c>
      <c r="D111" s="26">
        <v>7.17</v>
      </c>
      <c r="E111" s="26">
        <v>266</v>
      </c>
      <c r="F111" s="26">
        <v>358</v>
      </c>
      <c r="G111" s="26">
        <v>150</v>
      </c>
      <c r="H111" s="26">
        <v>7.29</v>
      </c>
      <c r="I111" s="28">
        <v>10</v>
      </c>
      <c r="J111" s="26">
        <v>54</v>
      </c>
      <c r="K111" s="28">
        <v>8</v>
      </c>
      <c r="L111" s="28">
        <f t="shared" si="10"/>
        <v>1.1428</v>
      </c>
      <c r="M111" s="29"/>
    </row>
    <row r="112" spans="1:13" ht="15.75">
      <c r="A112" s="24">
        <v>44511</v>
      </c>
      <c r="B112" s="30">
        <v>25.75</v>
      </c>
      <c r="C112" s="30">
        <f t="shared" ref="C112:C117" si="12">B112-0.95</f>
        <v>24.8</v>
      </c>
      <c r="D112" s="26">
        <v>7.18</v>
      </c>
      <c r="E112" s="26">
        <v>244</v>
      </c>
      <c r="F112" s="26">
        <v>364</v>
      </c>
      <c r="G112" s="26">
        <v>172</v>
      </c>
      <c r="H112" s="26">
        <v>7.28</v>
      </c>
      <c r="I112" s="28">
        <v>9</v>
      </c>
      <c r="J112" s="26">
        <v>40</v>
      </c>
      <c r="K112" s="28">
        <v>9</v>
      </c>
      <c r="L112" s="28">
        <f t="shared" si="10"/>
        <v>1.03</v>
      </c>
      <c r="M112" s="29"/>
    </row>
    <row r="113" spans="1:13" ht="15.75">
      <c r="A113" s="24">
        <v>44512</v>
      </c>
      <c r="B113" s="30">
        <v>25.28</v>
      </c>
      <c r="C113" s="30">
        <f t="shared" si="12"/>
        <v>24.330000000000002</v>
      </c>
      <c r="D113" s="27">
        <v>7.11</v>
      </c>
      <c r="E113" s="26">
        <v>273</v>
      </c>
      <c r="F113" s="26">
        <v>360</v>
      </c>
      <c r="G113" s="26">
        <v>160</v>
      </c>
      <c r="H113" s="26">
        <v>7.21</v>
      </c>
      <c r="I113" s="28">
        <v>8</v>
      </c>
      <c r="J113" s="26">
        <v>56</v>
      </c>
      <c r="K113" s="28">
        <v>6</v>
      </c>
      <c r="L113" s="28">
        <f t="shared" si="10"/>
        <v>1.0112000000000001</v>
      </c>
      <c r="M113" s="29"/>
    </row>
    <row r="114" spans="1:13" ht="15.75">
      <c r="A114" s="24">
        <v>44513</v>
      </c>
      <c r="B114" s="30">
        <v>25.17</v>
      </c>
      <c r="C114" s="30">
        <f t="shared" si="12"/>
        <v>24.220000000000002</v>
      </c>
      <c r="D114" s="26">
        <v>7.21</v>
      </c>
      <c r="E114" s="26">
        <v>253</v>
      </c>
      <c r="F114" s="26">
        <v>352</v>
      </c>
      <c r="G114" s="26">
        <v>150</v>
      </c>
      <c r="H114" s="26">
        <v>7.33</v>
      </c>
      <c r="I114" s="28">
        <v>9</v>
      </c>
      <c r="J114" s="26">
        <v>60</v>
      </c>
      <c r="K114" s="28">
        <v>8</v>
      </c>
      <c r="L114" s="28">
        <f t="shared" si="10"/>
        <v>1.0068000000000001</v>
      </c>
      <c r="M114" s="29"/>
    </row>
    <row r="115" spans="1:13" ht="15.75">
      <c r="A115" s="24">
        <v>44514</v>
      </c>
      <c r="B115" s="30">
        <v>25.37</v>
      </c>
      <c r="C115" s="30">
        <f t="shared" si="12"/>
        <v>24.42</v>
      </c>
      <c r="D115" s="26">
        <v>7.27</v>
      </c>
      <c r="E115" s="26">
        <v>236</v>
      </c>
      <c r="F115" s="26">
        <v>342</v>
      </c>
      <c r="G115" s="26">
        <v>142</v>
      </c>
      <c r="H115" s="26">
        <v>7.39</v>
      </c>
      <c r="I115" s="28">
        <v>10</v>
      </c>
      <c r="J115" s="26">
        <v>42</v>
      </c>
      <c r="K115" s="28">
        <v>10</v>
      </c>
      <c r="L115" s="28">
        <f t="shared" si="10"/>
        <v>1.0148000000000001</v>
      </c>
      <c r="M115" s="29"/>
    </row>
    <row r="116" spans="1:13" ht="15.75">
      <c r="A116" s="24">
        <v>44515</v>
      </c>
      <c r="B116" s="25">
        <v>25.73</v>
      </c>
      <c r="C116" s="30">
        <f t="shared" si="12"/>
        <v>24.78</v>
      </c>
      <c r="D116" s="26">
        <v>7.33</v>
      </c>
      <c r="E116" s="26">
        <v>262</v>
      </c>
      <c r="F116" s="26">
        <v>372</v>
      </c>
      <c r="G116" s="26">
        <v>138</v>
      </c>
      <c r="H116" s="26">
        <v>7.43</v>
      </c>
      <c r="I116" s="28">
        <v>8</v>
      </c>
      <c r="J116" s="26">
        <v>51</v>
      </c>
      <c r="K116" s="28">
        <v>9</v>
      </c>
      <c r="L116" s="28">
        <f t="shared" si="10"/>
        <v>1.0292000000000001</v>
      </c>
      <c r="M116" s="29"/>
    </row>
    <row r="117" spans="1:13" ht="15.75">
      <c r="A117" s="24">
        <v>44516</v>
      </c>
      <c r="B117" s="30">
        <v>25.36</v>
      </c>
      <c r="C117" s="30">
        <f t="shared" si="12"/>
        <v>24.41</v>
      </c>
      <c r="D117" s="26">
        <v>7.29</v>
      </c>
      <c r="E117" s="26">
        <v>276</v>
      </c>
      <c r="F117" s="26">
        <v>348</v>
      </c>
      <c r="G117" s="26">
        <v>146</v>
      </c>
      <c r="H117" s="26">
        <v>7.39</v>
      </c>
      <c r="I117" s="28">
        <v>9</v>
      </c>
      <c r="J117" s="26">
        <v>40</v>
      </c>
      <c r="K117" s="28">
        <v>8</v>
      </c>
      <c r="L117" s="28">
        <f t="shared" si="10"/>
        <v>1.0144</v>
      </c>
      <c r="M117" s="29"/>
    </row>
    <row r="118" spans="1:13" ht="15.75">
      <c r="A118" s="24">
        <v>44517</v>
      </c>
      <c r="B118" s="30">
        <v>25.18</v>
      </c>
      <c r="C118" s="30">
        <f>B118-1.43</f>
        <v>23.75</v>
      </c>
      <c r="D118" s="26">
        <v>7.36</v>
      </c>
      <c r="E118" s="26">
        <v>248</v>
      </c>
      <c r="F118" s="26">
        <v>362</v>
      </c>
      <c r="G118" s="26">
        <v>142</v>
      </c>
      <c r="H118" s="26">
        <v>7.46</v>
      </c>
      <c r="I118" s="28">
        <v>9</v>
      </c>
      <c r="J118" s="26">
        <v>46</v>
      </c>
      <c r="K118" s="28">
        <v>9</v>
      </c>
      <c r="L118" s="28">
        <f t="shared" si="10"/>
        <v>1.0072000000000001</v>
      </c>
      <c r="M118" s="29"/>
    </row>
    <row r="119" spans="1:13" ht="15.75">
      <c r="A119" s="24">
        <v>44518</v>
      </c>
      <c r="B119" s="30">
        <v>25.59</v>
      </c>
      <c r="C119" s="30">
        <f t="shared" ref="C119:C125" si="13">B119-1.43</f>
        <v>24.16</v>
      </c>
      <c r="D119" s="26">
        <v>7.42</v>
      </c>
      <c r="E119" s="26">
        <v>216</v>
      </c>
      <c r="F119" s="26">
        <v>440</v>
      </c>
      <c r="G119" s="26">
        <v>160</v>
      </c>
      <c r="H119" s="26">
        <v>7.49</v>
      </c>
      <c r="I119" s="28">
        <v>1</v>
      </c>
      <c r="J119" s="26">
        <v>60</v>
      </c>
      <c r="K119" s="28">
        <v>8</v>
      </c>
      <c r="L119" s="28">
        <f t="shared" si="10"/>
        <v>1.0236000000000001</v>
      </c>
      <c r="M119" s="29"/>
    </row>
    <row r="120" spans="1:13" ht="15.75">
      <c r="A120" s="24">
        <v>44519</v>
      </c>
      <c r="B120" s="30">
        <v>25.63</v>
      </c>
      <c r="C120" s="30">
        <f t="shared" si="13"/>
        <v>24.2</v>
      </c>
      <c r="D120" s="26">
        <v>7.44</v>
      </c>
      <c r="E120" s="26">
        <v>288</v>
      </c>
      <c r="F120" s="26">
        <v>374</v>
      </c>
      <c r="G120" s="26">
        <v>138</v>
      </c>
      <c r="H120" s="26">
        <v>7.52</v>
      </c>
      <c r="I120" s="28">
        <v>8</v>
      </c>
      <c r="J120" s="26">
        <v>51</v>
      </c>
      <c r="K120" s="28">
        <v>10</v>
      </c>
      <c r="L120" s="28">
        <f t="shared" si="10"/>
        <v>1.0251999999999999</v>
      </c>
      <c r="M120" s="29"/>
    </row>
    <row r="121" spans="1:13" ht="15.75">
      <c r="A121" s="24">
        <v>44520</v>
      </c>
      <c r="B121" s="25">
        <v>25.78</v>
      </c>
      <c r="C121" s="30">
        <f t="shared" si="13"/>
        <v>24.35</v>
      </c>
      <c r="D121" s="26">
        <v>7.38</v>
      </c>
      <c r="E121" s="26">
        <v>271</v>
      </c>
      <c r="F121" s="26">
        <v>348</v>
      </c>
      <c r="G121" s="26">
        <v>142</v>
      </c>
      <c r="H121" s="26">
        <v>7.46</v>
      </c>
      <c r="I121" s="28">
        <v>9</v>
      </c>
      <c r="J121" s="26">
        <v>40</v>
      </c>
      <c r="K121" s="28">
        <v>9</v>
      </c>
      <c r="L121" s="28">
        <f t="shared" si="10"/>
        <v>1.0312000000000001</v>
      </c>
      <c r="M121" s="29"/>
    </row>
    <row r="122" spans="1:13" ht="15.75">
      <c r="A122" s="24">
        <v>44521</v>
      </c>
      <c r="B122" s="30">
        <v>25.28</v>
      </c>
      <c r="C122" s="30">
        <f t="shared" si="13"/>
        <v>23.85</v>
      </c>
      <c r="D122" s="26">
        <v>7.39</v>
      </c>
      <c r="E122" s="26">
        <v>262</v>
      </c>
      <c r="F122" s="26">
        <v>364</v>
      </c>
      <c r="G122" s="26">
        <v>150</v>
      </c>
      <c r="H122" s="26">
        <v>7.47</v>
      </c>
      <c r="I122" s="28">
        <v>9</v>
      </c>
      <c r="J122" s="26">
        <v>54</v>
      </c>
      <c r="K122" s="28">
        <v>8</v>
      </c>
      <c r="L122" s="28">
        <f t="shared" si="10"/>
        <v>1.0112000000000001</v>
      </c>
      <c r="M122" s="29"/>
    </row>
    <row r="123" spans="1:13" ht="15.75">
      <c r="A123" s="24">
        <v>44522</v>
      </c>
      <c r="B123" s="30">
        <v>25.39</v>
      </c>
      <c r="C123" s="30">
        <f t="shared" si="13"/>
        <v>23.96</v>
      </c>
      <c r="D123" s="26">
        <v>7.42</v>
      </c>
      <c r="E123" s="26">
        <v>280</v>
      </c>
      <c r="F123" s="26">
        <v>338</v>
      </c>
      <c r="G123" s="26">
        <v>160</v>
      </c>
      <c r="H123" s="26">
        <v>7.49</v>
      </c>
      <c r="I123" s="28">
        <v>10</v>
      </c>
      <c r="J123" s="26">
        <v>46</v>
      </c>
      <c r="K123" s="28">
        <v>9</v>
      </c>
      <c r="L123" s="28">
        <f t="shared" si="10"/>
        <v>1.0156000000000001</v>
      </c>
      <c r="M123" s="29"/>
    </row>
    <row r="124" spans="1:13" ht="15.75">
      <c r="A124" s="24">
        <v>44523</v>
      </c>
      <c r="B124" s="30">
        <v>25.38</v>
      </c>
      <c r="C124" s="30">
        <f t="shared" si="13"/>
        <v>23.95</v>
      </c>
      <c r="D124" s="26">
        <v>7.36</v>
      </c>
      <c r="E124" s="26">
        <v>268</v>
      </c>
      <c r="F124" s="26">
        <v>352</v>
      </c>
      <c r="G124" s="26">
        <v>158</v>
      </c>
      <c r="H124" s="26">
        <v>7.46</v>
      </c>
      <c r="I124" s="28">
        <v>9</v>
      </c>
      <c r="J124" s="26">
        <v>51</v>
      </c>
      <c r="K124" s="28">
        <v>10</v>
      </c>
      <c r="L124" s="28">
        <f t="shared" si="10"/>
        <v>1.0151999999999999</v>
      </c>
      <c r="M124" s="29"/>
    </row>
    <row r="125" spans="1:13" ht="15.75">
      <c r="A125" s="24">
        <v>44524</v>
      </c>
      <c r="B125" s="30">
        <v>25.26</v>
      </c>
      <c r="C125" s="30">
        <f t="shared" si="13"/>
        <v>23.830000000000002</v>
      </c>
      <c r="D125" s="26">
        <v>7.41</v>
      </c>
      <c r="E125" s="26">
        <v>246</v>
      </c>
      <c r="F125" s="26">
        <v>384</v>
      </c>
      <c r="G125" s="26">
        <v>142</v>
      </c>
      <c r="H125" s="26">
        <v>7.51</v>
      </c>
      <c r="I125" s="28">
        <v>8</v>
      </c>
      <c r="J125" s="26">
        <v>60</v>
      </c>
      <c r="K125" s="28">
        <v>9</v>
      </c>
      <c r="L125" s="28">
        <f t="shared" si="10"/>
        <v>1.0104</v>
      </c>
      <c r="M125" s="29"/>
    </row>
    <row r="126" spans="1:13" ht="15.75">
      <c r="A126" s="24">
        <v>44525</v>
      </c>
      <c r="B126" s="30">
        <v>25.03</v>
      </c>
      <c r="C126" s="30">
        <f>B126-1.56</f>
        <v>23.470000000000002</v>
      </c>
      <c r="D126" s="26">
        <v>7.46</v>
      </c>
      <c r="E126" s="26">
        <v>253</v>
      </c>
      <c r="F126" s="26">
        <v>356</v>
      </c>
      <c r="G126" s="26">
        <v>170</v>
      </c>
      <c r="H126" s="26">
        <v>7.54</v>
      </c>
      <c r="I126" s="28">
        <v>9</v>
      </c>
      <c r="J126" s="26">
        <v>54</v>
      </c>
      <c r="K126" s="28">
        <v>8</v>
      </c>
      <c r="L126" s="28">
        <f t="shared" si="10"/>
        <v>1.0012000000000001</v>
      </c>
      <c r="M126" s="29"/>
    </row>
    <row r="127" spans="1:13" ht="15.75">
      <c r="A127" s="24">
        <v>44526</v>
      </c>
      <c r="B127" s="30">
        <v>25.74</v>
      </c>
      <c r="C127" s="30">
        <f t="shared" ref="C127:C131" si="14">B127-1.56</f>
        <v>24.18</v>
      </c>
      <c r="D127" s="26">
        <v>7.37</v>
      </c>
      <c r="E127" s="26">
        <v>270</v>
      </c>
      <c r="F127" s="26">
        <v>348</v>
      </c>
      <c r="G127" s="26">
        <v>138</v>
      </c>
      <c r="H127" s="26">
        <v>7.46</v>
      </c>
      <c r="I127" s="28">
        <v>10</v>
      </c>
      <c r="J127" s="26">
        <v>42</v>
      </c>
      <c r="K127" s="28">
        <v>9</v>
      </c>
      <c r="L127" s="28">
        <f t="shared" si="10"/>
        <v>1.0295999999999998</v>
      </c>
      <c r="M127" s="29"/>
    </row>
    <row r="128" spans="1:13" ht="15.75">
      <c r="A128" s="24">
        <v>44527</v>
      </c>
      <c r="B128" s="30">
        <v>25.17</v>
      </c>
      <c r="C128" s="30">
        <f t="shared" si="14"/>
        <v>23.610000000000003</v>
      </c>
      <c r="D128" s="26">
        <v>7.42</v>
      </c>
      <c r="E128" s="26">
        <v>266</v>
      </c>
      <c r="F128" s="26">
        <v>368</v>
      </c>
      <c r="G128" s="26">
        <v>148</v>
      </c>
      <c r="H128" s="27">
        <v>7.5</v>
      </c>
      <c r="I128" s="28">
        <v>9</v>
      </c>
      <c r="J128" s="26">
        <v>58</v>
      </c>
      <c r="K128" s="28">
        <v>10</v>
      </c>
      <c r="L128" s="28">
        <f t="shared" si="10"/>
        <v>1.0068000000000001</v>
      </c>
      <c r="M128" s="29"/>
    </row>
    <row r="129" spans="1:13" ht="15.75">
      <c r="A129" s="24">
        <v>44528</v>
      </c>
      <c r="B129" s="30">
        <v>25.62</v>
      </c>
      <c r="C129" s="30">
        <f t="shared" si="14"/>
        <v>24.060000000000002</v>
      </c>
      <c r="D129" s="26">
        <v>7.39</v>
      </c>
      <c r="E129" s="26">
        <v>281</v>
      </c>
      <c r="F129" s="26">
        <v>380</v>
      </c>
      <c r="G129" s="26">
        <v>156</v>
      </c>
      <c r="H129" s="26">
        <v>7.48</v>
      </c>
      <c r="I129" s="28">
        <v>8</v>
      </c>
      <c r="J129" s="26">
        <v>40</v>
      </c>
      <c r="K129" s="28">
        <v>9</v>
      </c>
      <c r="L129" s="28">
        <f t="shared" si="10"/>
        <v>1.0247999999999999</v>
      </c>
      <c r="M129" s="29"/>
    </row>
    <row r="130" spans="1:13" ht="15.75">
      <c r="A130" s="24">
        <v>44529</v>
      </c>
      <c r="B130" s="25">
        <v>25.42</v>
      </c>
      <c r="C130" s="30">
        <f t="shared" si="14"/>
        <v>23.860000000000003</v>
      </c>
      <c r="D130" s="26">
        <v>7.33</v>
      </c>
      <c r="E130" s="26">
        <v>236</v>
      </c>
      <c r="F130" s="26">
        <v>374</v>
      </c>
      <c r="G130" s="26">
        <v>138</v>
      </c>
      <c r="H130" s="26">
        <v>7.41</v>
      </c>
      <c r="I130" s="28">
        <v>9</v>
      </c>
      <c r="J130" s="26">
        <v>56</v>
      </c>
      <c r="K130" s="28">
        <v>8</v>
      </c>
      <c r="L130" s="28">
        <f t="shared" si="10"/>
        <v>1.0168000000000001</v>
      </c>
      <c r="M130" s="29"/>
    </row>
    <row r="131" spans="1:13" ht="15.75">
      <c r="A131" s="24">
        <v>44530</v>
      </c>
      <c r="B131" s="25">
        <v>25.37</v>
      </c>
      <c r="C131" s="30">
        <f t="shared" si="14"/>
        <v>23.810000000000002</v>
      </c>
      <c r="D131" s="26">
        <v>7.41</v>
      </c>
      <c r="E131" s="26">
        <v>290</v>
      </c>
      <c r="F131" s="26">
        <v>360</v>
      </c>
      <c r="G131" s="26">
        <v>150</v>
      </c>
      <c r="H131" s="26">
        <v>7.51</v>
      </c>
      <c r="I131" s="28">
        <v>10</v>
      </c>
      <c r="J131" s="26">
        <v>60</v>
      </c>
      <c r="K131" s="28">
        <v>10</v>
      </c>
      <c r="L131" s="28">
        <f t="shared" si="10"/>
        <v>1.0148000000000001</v>
      </c>
      <c r="M131" s="29"/>
    </row>
    <row r="132" spans="1:13">
      <c r="A132" s="24" t="s">
        <v>17</v>
      </c>
      <c r="B132" s="40">
        <f>SUM(B102:B131)</f>
        <v>766.81999999999994</v>
      </c>
      <c r="C132" s="24"/>
      <c r="D132" s="26"/>
      <c r="E132" s="26"/>
      <c r="F132" s="26"/>
      <c r="G132" s="26"/>
      <c r="H132" s="26"/>
      <c r="I132" s="28"/>
      <c r="J132" s="26"/>
      <c r="K132" s="28"/>
      <c r="L132" s="28">
        <f>SUM(L102:L131)</f>
        <v>30.672799999999992</v>
      </c>
      <c r="M132" s="29"/>
    </row>
    <row r="133" spans="1:13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</row>
    <row r="134" spans="1:13">
      <c r="A134" s="36"/>
      <c r="B134" s="36"/>
      <c r="C134" s="36"/>
      <c r="E134" s="36"/>
      <c r="F134" s="36"/>
      <c r="G134" s="36"/>
      <c r="H134" s="36"/>
      <c r="K134" s="36"/>
      <c r="L134" s="36"/>
      <c r="M134" s="36"/>
    </row>
    <row r="137" spans="1:13" ht="18.75">
      <c r="A137" s="3"/>
    </row>
    <row r="138" spans="1:13" ht="18.75">
      <c r="A138" s="3"/>
    </row>
    <row r="139" spans="1:13">
      <c r="A139" s="6"/>
    </row>
    <row r="140" spans="1:13">
      <c r="A140" s="6"/>
    </row>
    <row r="141" spans="1:13">
      <c r="A141" s="6"/>
    </row>
    <row r="142" spans="1:13">
      <c r="A142" s="6"/>
    </row>
    <row r="143" spans="1:13">
      <c r="A143" s="9"/>
    </row>
    <row r="144" spans="1:13">
      <c r="A144" s="9"/>
    </row>
    <row r="145" spans="1:1">
      <c r="A145" s="18"/>
    </row>
    <row r="146" spans="1:1">
      <c r="A146" s="9"/>
    </row>
    <row r="147" spans="1:1">
      <c r="A147" s="29"/>
    </row>
    <row r="148" spans="1:1">
      <c r="A148" s="29"/>
    </row>
    <row r="149" spans="1:1">
      <c r="A149" s="29"/>
    </row>
    <row r="150" spans="1:1">
      <c r="A150" s="29"/>
    </row>
    <row r="151" spans="1:1">
      <c r="A151" s="29"/>
    </row>
    <row r="152" spans="1:1">
      <c r="A152" s="29"/>
    </row>
    <row r="153" spans="1:1">
      <c r="A153" s="29"/>
    </row>
    <row r="154" spans="1:1">
      <c r="A154" s="29"/>
    </row>
    <row r="155" spans="1:1">
      <c r="A155" s="29"/>
    </row>
    <row r="156" spans="1:1">
      <c r="A156" s="29"/>
    </row>
    <row r="157" spans="1:1">
      <c r="A157" s="29"/>
    </row>
    <row r="158" spans="1:1">
      <c r="A158" s="29"/>
    </row>
    <row r="159" spans="1:1">
      <c r="A159" s="29"/>
    </row>
    <row r="160" spans="1:1">
      <c r="A160" s="29"/>
    </row>
    <row r="161" spans="1:1">
      <c r="A161" s="29"/>
    </row>
    <row r="162" spans="1:1">
      <c r="A162" s="29"/>
    </row>
    <row r="163" spans="1:1">
      <c r="A163" s="29"/>
    </row>
    <row r="164" spans="1:1">
      <c r="A164" s="29"/>
    </row>
    <row r="165" spans="1:1">
      <c r="A165" s="29"/>
    </row>
    <row r="166" spans="1:1">
      <c r="A166" s="29"/>
    </row>
    <row r="167" spans="1:1">
      <c r="A167" s="29"/>
    </row>
    <row r="168" spans="1:1">
      <c r="A168" s="29"/>
    </row>
    <row r="169" spans="1:1">
      <c r="A169" s="29"/>
    </row>
    <row r="170" spans="1:1">
      <c r="A170" s="29"/>
    </row>
    <row r="171" spans="1:1">
      <c r="A171" s="29"/>
    </row>
    <row r="172" spans="1:1">
      <c r="A172" s="29"/>
    </row>
    <row r="173" spans="1:1">
      <c r="A173" s="29"/>
    </row>
    <row r="174" spans="1:1">
      <c r="A174" s="29"/>
    </row>
    <row r="175" spans="1:1">
      <c r="A175" s="29"/>
    </row>
    <row r="176" spans="1:1">
      <c r="A176" s="29"/>
    </row>
    <row r="177" spans="1:13">
      <c r="A177" s="29"/>
    </row>
    <row r="178" spans="1:13">
      <c r="A178" s="36"/>
    </row>
    <row r="179" spans="1:13">
      <c r="A179" s="36"/>
    </row>
    <row r="180" spans="1:13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</row>
  </sheetData>
  <mergeCells count="36">
    <mergeCell ref="A98:L98"/>
    <mergeCell ref="D99:G99"/>
    <mergeCell ref="H99:L99"/>
    <mergeCell ref="A100:A101"/>
    <mergeCell ref="D100:D101"/>
    <mergeCell ref="H100:H101"/>
    <mergeCell ref="A92:L92"/>
    <mergeCell ref="A93:L93"/>
    <mergeCell ref="A94:L94"/>
    <mergeCell ref="A95:L95"/>
    <mergeCell ref="A96:L96"/>
    <mergeCell ref="A97:L97"/>
    <mergeCell ref="A51:L51"/>
    <mergeCell ref="D52:G52"/>
    <mergeCell ref="H52:L52"/>
    <mergeCell ref="A53:A54"/>
    <mergeCell ref="D53:D54"/>
    <mergeCell ref="H53:H54"/>
    <mergeCell ref="A45:L45"/>
    <mergeCell ref="A46:L46"/>
    <mergeCell ref="A47:L47"/>
    <mergeCell ref="A48:L48"/>
    <mergeCell ref="A49:L49"/>
    <mergeCell ref="A50:L50"/>
    <mergeCell ref="A7:L7"/>
    <mergeCell ref="D8:G8"/>
    <mergeCell ref="H8:L8"/>
    <mergeCell ref="A9:A10"/>
    <mergeCell ref="D9:D10"/>
    <mergeCell ref="H9:H10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Noor Nagar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Akash kanojiya</dc:creator>
  <cp:lastModifiedBy>Akash kanojiya</cp:lastModifiedBy>
  <dcterms:created xsi:type="dcterms:W3CDTF">2022-03-03T13:10:44Z</dcterms:created>
  <dcterms:modified xsi:type="dcterms:W3CDTF">2022-03-03T13:11:49Z</dcterms:modified>
</cp:coreProperties>
</file>